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4.xml" ContentType="application/vnd.ms-excel.controlproperties+xml"/>
  <Override PartName="/xl/ctrlProps/ctrlProp6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xl/ctrlProps/ctrlProp5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STATPOP (ab 2010)\Bewegung - Kanton und Gemeinden\2024\"/>
    </mc:Choice>
  </mc:AlternateContent>
  <xr:revisionPtr revIDLastSave="0" documentId="13_ncr:1_{774D5F91-2625-46D4-B0AE-3D8677B26DEF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Total" sheetId="5" r:id="rId1"/>
    <sheet name="Schweizer" sheetId="21" r:id="rId2"/>
    <sheet name="Ausländer" sheetId="22" r:id="rId3"/>
    <sheet name="Uebersetzungen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22" l="1"/>
  <c r="I13" i="22"/>
  <c r="E13" i="22"/>
  <c r="M13" i="21"/>
  <c r="I13" i="21"/>
  <c r="E13" i="21"/>
  <c r="M13" i="5"/>
  <c r="I13" i="5"/>
  <c r="E13" i="5"/>
  <c r="A10" i="22" l="1"/>
  <c r="A9" i="22"/>
  <c r="A10" i="21"/>
  <c r="A9" i="21"/>
  <c r="A143" i="22"/>
  <c r="A142" i="22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08" i="22"/>
  <c r="A92" i="22"/>
  <c r="A80" i="22"/>
  <c r="A75" i="22"/>
  <c r="A62" i="22"/>
  <c r="A49" i="22"/>
  <c r="A40" i="22"/>
  <c r="A32" i="22"/>
  <c r="A26" i="22"/>
  <c r="A23" i="22"/>
  <c r="A16" i="22"/>
  <c r="A15" i="22"/>
  <c r="L13" i="22"/>
  <c r="K13" i="22"/>
  <c r="J13" i="22"/>
  <c r="H13" i="22"/>
  <c r="G13" i="22"/>
  <c r="F13" i="22"/>
  <c r="D13" i="22"/>
  <c r="C13" i="22"/>
  <c r="B13" i="22"/>
  <c r="J12" i="22"/>
  <c r="F12" i="22"/>
  <c r="B12" i="22"/>
  <c r="A7" i="22"/>
  <c r="A143" i="21"/>
  <c r="A142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08" i="21"/>
  <c r="A92" i="21"/>
  <c r="A80" i="21"/>
  <c r="A75" i="21"/>
  <c r="A62" i="21"/>
  <c r="A49" i="21"/>
  <c r="A40" i="21"/>
  <c r="A32" i="21"/>
  <c r="A26" i="21"/>
  <c r="A23" i="21"/>
  <c r="A16" i="21"/>
  <c r="A15" i="21"/>
  <c r="L13" i="21"/>
  <c r="K13" i="21"/>
  <c r="J13" i="21"/>
  <c r="H13" i="21"/>
  <c r="G13" i="21"/>
  <c r="F13" i="21"/>
  <c r="D13" i="21"/>
  <c r="C13" i="21"/>
  <c r="B13" i="21"/>
  <c r="J12" i="21"/>
  <c r="F12" i="21"/>
  <c r="B12" i="21"/>
  <c r="A7" i="21"/>
  <c r="L13" i="5"/>
  <c r="K13" i="5"/>
  <c r="J13" i="5"/>
  <c r="G13" i="5"/>
  <c r="H13" i="5"/>
  <c r="F13" i="5"/>
  <c r="D13" i="5"/>
  <c r="C13" i="5"/>
  <c r="B13" i="5"/>
  <c r="B12" i="5"/>
  <c r="F12" i="5"/>
  <c r="J12" i="5"/>
  <c r="A108" i="5" l="1"/>
  <c r="A92" i="5"/>
  <c r="A80" i="5"/>
  <c r="A75" i="5"/>
  <c r="A62" i="5"/>
  <c r="A49" i="5"/>
  <c r="A40" i="5"/>
  <c r="A32" i="5"/>
  <c r="A26" i="5"/>
  <c r="A23" i="5"/>
  <c r="A16" i="5"/>
  <c r="A15" i="5"/>
  <c r="A143" i="5"/>
  <c r="A142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9" i="5"/>
  <c r="A10" i="5"/>
  <c r="A7" i="5"/>
</calcChain>
</file>

<file path=xl/sharedStrings.xml><?xml version="1.0" encoding="utf-8"?>
<sst xmlns="http://schemas.openxmlformats.org/spreadsheetml/2006/main" count="433" uniqueCount="221">
  <si>
    <t>Total</t>
  </si>
  <si>
    <t>Vaz/Obervaz</t>
  </si>
  <si>
    <t>Lantsch/Lenz</t>
  </si>
  <si>
    <t>Albula/Alvra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</si>
  <si>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</si>
  <si>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</si>
  <si>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</si>
  <si>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</si>
  <si>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</si>
  <si>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</si>
  <si>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</si>
  <si>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</si>
  <si>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</si>
  <si>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</si>
  <si>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</si>
  <si>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</si>
  <si>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</si>
  <si>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</si>
  <si>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</si>
  <si>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</si>
  <si>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</si>
  <si>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</si>
  <si>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</si>
  <si>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</si>
  <si>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</si>
  <si>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</si>
  <si>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</si>
  <si>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</si>
  <si>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</si>
  <si>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</si>
  <si>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</si>
  <si>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</si>
  <si>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</si>
  <si>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</si>
  <si>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</si>
  <si>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</si>
  <si>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</si>
  <si>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</si>
  <si>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</si>
  <si>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</si>
  <si>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</si>
  <si>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</si>
  <si>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</si>
  <si>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</si>
  <si>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</si>
  <si>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</si>
  <si>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Samedan</t>
  </si>
  <si>
    <t>S-chanf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</si>
  <si>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</si>
  <si>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</si>
  <si>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</si>
  <si>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</si>
  <si>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</si>
  <si>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</si>
  <si>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</si>
  <si>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</si>
  <si>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</si>
  <si>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</si>
  <si>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</si>
  <si>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</si>
  <si>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</si>
  <si>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</si>
  <si>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</si>
  <si>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</si>
  <si>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</si>
  <si>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</si>
  <si>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</si>
  <si>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</si>
  <si>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</si>
  <si>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</si>
  <si>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Tschiertschen-Praden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</si>
  <si>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</si>
  <si>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</si>
  <si>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</si>
  <si>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</si>
  <si>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</si>
  <si>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</si>
  <si>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</si>
  <si>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</si>
  <si>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</si>
  <si>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</si>
  <si>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</si>
  <si>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</si>
  <si>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</si>
  <si>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</si>
  <si>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</si>
  <si>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</si>
  <si>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</si>
  <si>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GRAUBÜNDEN</t>
  </si>
  <si>
    <t>Quelle: BFS (STATPOP)</t>
  </si>
  <si>
    <t>Surses</t>
  </si>
  <si>
    <t>Conters im Prättigau</t>
  </si>
  <si>
    <t>Obersaxen Mundaun</t>
  </si>
  <si>
    <t>Bergün Filisur</t>
  </si>
  <si>
    <t>Rheinwald</t>
  </si>
  <si>
    <t>La Punt Chamues-ch</t>
  </si>
  <si>
    <t>Schmitten (GR)</t>
  </si>
  <si>
    <t>St. Moritz</t>
  </si>
  <si>
    <t>Sils im Engadin/Segl</t>
  </si>
  <si>
    <t>Bregaglia</t>
  </si>
  <si>
    <t>Roveredo (GR)</t>
  </si>
  <si>
    <t>Calanca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</si>
  <si>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</si>
  <si>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</si>
  <si>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</si>
  <si>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</si>
  <si>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</si>
  <si>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</si>
  <si>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</si>
  <si>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</si>
  <si>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</si>
  <si>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</si>
  <si>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</si>
  <si>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</si>
  <si>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</si>
  <si>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</si>
  <si>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</si>
  <si>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</si>
  <si>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</si>
  <si>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</si>
  <si>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</si>
  <si>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&lt;SpaltenTitel_4&gt;</t>
  </si>
  <si>
    <t>&lt;Zeilentitel_1&gt;</t>
  </si>
  <si>
    <t>GRISCHUN</t>
  </si>
  <si>
    <t>GRIGIONI</t>
  </si>
  <si>
    <t>&lt;Zeilentitel_2&gt;</t>
  </si>
  <si>
    <t>Region Albula</t>
  </si>
  <si>
    <t>Regiun Alvra</t>
  </si>
  <si>
    <t>Regione Albula</t>
  </si>
  <si>
    <t>&lt;Zeilentitel_3&gt;</t>
  </si>
  <si>
    <t>Region Bernina</t>
  </si>
  <si>
    <t>Regiun Bernina</t>
  </si>
  <si>
    <t>Regione Bernina</t>
  </si>
  <si>
    <t>&lt;Zeilentitel_4&gt;</t>
  </si>
  <si>
    <t>Region Engiadina Bassa/Val Müstair</t>
  </si>
  <si>
    <t>Regiun Engiadina Bassa/Val Müstair</t>
  </si>
  <si>
    <t>Regione Engiadina Bassa/Val Müstair</t>
  </si>
  <si>
    <t>&lt;Zeilentitel_5&gt;</t>
  </si>
  <si>
    <t>Region Imboden</t>
  </si>
  <si>
    <t>Regiun Plaun</t>
  </si>
  <si>
    <t>Regione Imboden</t>
  </si>
  <si>
    <t>&lt;Zeilentitel_6&gt;</t>
  </si>
  <si>
    <t>Region Landquart</t>
  </si>
  <si>
    <t>Regiun Landquart</t>
  </si>
  <si>
    <t>Regione Landquart</t>
  </si>
  <si>
    <t>&lt;Zeilentitel_7&gt;</t>
  </si>
  <si>
    <t>Region Maloja</t>
  </si>
  <si>
    <t>Regiun Malögia</t>
  </si>
  <si>
    <t>Regione Maloja</t>
  </si>
  <si>
    <t>&lt;Zeilentitel_8&gt;</t>
  </si>
  <si>
    <t>Region Moesa</t>
  </si>
  <si>
    <t>Regiun Moesa</t>
  </si>
  <si>
    <t>Regione Moesa</t>
  </si>
  <si>
    <t>&lt;Zeilentitel_9&gt;</t>
  </si>
  <si>
    <t>Region Plessur</t>
  </si>
  <si>
    <t>Regiun Plessur</t>
  </si>
  <si>
    <t>Regione Plessur</t>
  </si>
  <si>
    <t>&lt;Zeilentitel_10&gt;</t>
  </si>
  <si>
    <t>Region Prättigau/Davos</t>
  </si>
  <si>
    <t>Regiun Partenz/Tavau</t>
  </si>
  <si>
    <t>Regione Prättigau/Davos</t>
  </si>
  <si>
    <t>&lt;Zeilentitel_11&gt;</t>
  </si>
  <si>
    <t>Region Surselva</t>
  </si>
  <si>
    <t>Regiun Surselva</t>
  </si>
  <si>
    <t>Regione Surselva</t>
  </si>
  <si>
    <t>&lt;Zeilentitel_12&gt;</t>
  </si>
  <si>
    <t>Region Viamala</t>
  </si>
  <si>
    <t>Regiun Viamala</t>
  </si>
  <si>
    <t>Regione Viamala</t>
  </si>
  <si>
    <t>&lt;Quelle_1&gt;</t>
  </si>
  <si>
    <t>&lt;Aktualisierung&gt;</t>
  </si>
  <si>
    <t>Funtauna: UST (STATPOP)</t>
  </si>
  <si>
    <t>Fonte: UST (STATPOP)</t>
  </si>
  <si>
    <t>Totale</t>
  </si>
  <si>
    <t>&lt;SpaltenTitel_1.1&gt;</t>
  </si>
  <si>
    <t>&lt;SpaltenTitel_1.2&gt;</t>
  </si>
  <si>
    <t>&lt;SpaltenTitel_1.3&gt;</t>
  </si>
  <si>
    <t>&lt;T2Titel&gt;</t>
  </si>
  <si>
    <t>&lt;T2UTitel&gt;</t>
  </si>
  <si>
    <t>&lt;T3Titel&gt;</t>
  </si>
  <si>
    <t>&lt;T3UTitel&gt;</t>
  </si>
  <si>
    <t>T3</t>
  </si>
  <si>
    <t>T2</t>
  </si>
  <si>
    <t>Zuwanderungen</t>
  </si>
  <si>
    <t>Abwanderungen</t>
  </si>
  <si>
    <t>Wanderungssaldo</t>
  </si>
  <si>
    <t>International</t>
  </si>
  <si>
    <t>Interkantonal</t>
  </si>
  <si>
    <t>Interkommunal</t>
  </si>
  <si>
    <t>&lt;SpaltenTitel_1.2a&gt;</t>
  </si>
  <si>
    <t>&lt;SpaltenTitel_1.4&gt;</t>
  </si>
  <si>
    <t>International (inkl. Übertritte von der nichtständigen Wohnbevölkerung)</t>
  </si>
  <si>
    <t>Immigrazione</t>
  </si>
  <si>
    <t>Emigrazione</t>
  </si>
  <si>
    <t>Saldo migratorio</t>
  </si>
  <si>
    <t>Immigraziuns</t>
  </si>
  <si>
    <t>Emigraziun</t>
  </si>
  <si>
    <t>Saldo da migraziun</t>
  </si>
  <si>
    <t>Internazionale</t>
  </si>
  <si>
    <t>Intercantonale</t>
  </si>
  <si>
    <t>Intercomunale</t>
  </si>
  <si>
    <t>Internaziunal</t>
  </si>
  <si>
    <t>Internaziunal (incl. transfers da la populaziun residenta non permanenta)</t>
  </si>
  <si>
    <t>Internazionali (compresi i trasferimenti della popolazione residente non permanente)</t>
  </si>
  <si>
    <t>Interchantunal</t>
  </si>
  <si>
    <t>Intercommunal</t>
  </si>
  <si>
    <t>(Gemeindestand 2024: 101 Gemeinden)</t>
  </si>
  <si>
    <t>(stadi communal 2024: 101 vischnancas)</t>
  </si>
  <si>
    <t>(stato dei comuni 2024: 101 comuni)</t>
  </si>
  <si>
    <t>Wanderungsbilanz der ständigen Wohnbevölkerung, Total 2024</t>
  </si>
  <si>
    <t>Bilantscha da la migraziun da la populaziun residenta permanenta, total 2024</t>
  </si>
  <si>
    <t>Bilancio migratorio della popolazione residente permanente, totale 2024</t>
  </si>
  <si>
    <t>Wanderungsbilanz der ständigen Wohnbevölkerung, Schweizer 2024</t>
  </si>
  <si>
    <t>Bilantscha da la migraziun da la populaziun residenta permanenta, Svizzer 2024</t>
  </si>
  <si>
    <t>Bilancio migratorio della popolazione residente permanente, svizzeri 2024</t>
  </si>
  <si>
    <t>Wanderungsbilanz der ständigen Wohnbevölkerung, Ausländer 2024</t>
  </si>
  <si>
    <t>Bilantscha da la migraziun da la populaziun residenta permanenta, esters 2024</t>
  </si>
  <si>
    <t>Bilancio migratorio della popolazione residente permanente, esteri 2024</t>
  </si>
  <si>
    <t>Letztmals aktualisiert am: 27.08.2025</t>
  </si>
  <si>
    <t>Ultima actualisaziun: 27.08.2025</t>
  </si>
  <si>
    <t>Ulimo aggiornamento: 27.08.2025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</si>
</sst>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7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000000"/>
      <name val="Segoe UI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3" fontId="7" fillId="0" borderId="0" applyFont="0" applyFill="0" applyBorder="0" applyAlignment="0" applyProtection="0"/>
    <xf numFmtId="0" fontId="9" fillId="0" borderId="0"/>
    <xf numFmtId="0" fontId="1" fillId="0" borderId="0"/>
  </cellStyleXfs>
  <cellXfs count="86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4" fillId="2" borderId="0" xfId="0" applyFont="1" applyFill="1" applyBorder="1"/>
    <xf numFmtId="0" fontId="0" fillId="2" borderId="0" xfId="0" applyFont="1" applyFill="1"/>
    <xf numFmtId="0" fontId="7" fillId="2" borderId="0" xfId="0" applyFont="1" applyFill="1"/>
    <xf numFmtId="0" fontId="8" fillId="2" borderId="2" xfId="0" applyFont="1" applyFill="1" applyBorder="1"/>
    <xf numFmtId="0" fontId="2" fillId="2" borderId="2" xfId="0" applyFont="1" applyFill="1" applyBorder="1"/>
    <xf numFmtId="3" fontId="8" fillId="3" borderId="0" xfId="0" applyNumberFormat="1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right"/>
    </xf>
    <xf numFmtId="0" fontId="0" fillId="2" borderId="0" xfId="0" applyFill="1"/>
    <xf numFmtId="3" fontId="8" fillId="3" borderId="3" xfId="0" applyNumberFormat="1" applyFont="1" applyFill="1" applyBorder="1" applyAlignment="1">
      <alignment horizontal="right"/>
    </xf>
    <xf numFmtId="3" fontId="8" fillId="2" borderId="3" xfId="0" applyNumberFormat="1" applyFont="1" applyFill="1" applyBorder="1" applyAlignment="1">
      <alignment horizontal="right"/>
    </xf>
    <xf numFmtId="0" fontId="3" fillId="2" borderId="0" xfId="0" applyFont="1" applyFill="1" applyAlignment="1"/>
    <xf numFmtId="0" fontId="0" fillId="2" borderId="0" xfId="0" applyFill="1" applyAlignment="1"/>
    <xf numFmtId="0" fontId="0" fillId="2" borderId="6" xfId="0" applyFill="1" applyBorder="1"/>
    <xf numFmtId="0" fontId="0" fillId="2" borderId="9" xfId="0" applyFill="1" applyBorder="1"/>
    <xf numFmtId="0" fontId="0" fillId="2" borderId="10" xfId="0" applyFill="1" applyBorder="1"/>
    <xf numFmtId="0" fontId="8" fillId="3" borderId="6" xfId="0" applyFont="1" applyFill="1" applyBorder="1"/>
    <xf numFmtId="3" fontId="7" fillId="2" borderId="0" xfId="0" applyNumberFormat="1" applyFont="1" applyFill="1" applyBorder="1"/>
    <xf numFmtId="3" fontId="7" fillId="2" borderId="3" xfId="0" applyNumberFormat="1" applyFont="1" applyFill="1" applyBorder="1"/>
    <xf numFmtId="0" fontId="3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/>
    <xf numFmtId="0" fontId="0" fillId="2" borderId="0" xfId="0" applyFont="1" applyFill="1" applyBorder="1"/>
    <xf numFmtId="0" fontId="0" fillId="2" borderId="0" xfId="0" applyFill="1" applyBorder="1"/>
    <xf numFmtId="0" fontId="10" fillId="4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11" fillId="5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6" borderId="0" xfId="0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left" vertical="top" wrapText="1"/>
    </xf>
    <xf numFmtId="0" fontId="12" fillId="7" borderId="0" xfId="0" applyFont="1" applyFill="1" applyBorder="1" applyAlignment="1">
      <alignment wrapText="1"/>
    </xf>
    <xf numFmtId="0" fontId="12" fillId="5" borderId="0" xfId="0" applyFont="1" applyFill="1" applyBorder="1" applyAlignment="1">
      <alignment horizontal="left" vertical="top" wrapText="1"/>
    </xf>
    <xf numFmtId="0" fontId="14" fillId="6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left" vertical="top"/>
    </xf>
    <xf numFmtId="164" fontId="15" fillId="6" borderId="0" xfId="2" applyNumberFormat="1" applyFont="1" applyFill="1" applyBorder="1" applyAlignment="1" applyProtection="1">
      <alignment horizontal="left" vertical="top"/>
    </xf>
    <xf numFmtId="164" fontId="15" fillId="2" borderId="0" xfId="2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0" fillId="2" borderId="5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2" borderId="0" xfId="0" applyFont="1" applyFill="1" applyBorder="1" applyAlignment="1">
      <alignment horizontal="left" vertical="top" wrapText="1"/>
    </xf>
    <xf numFmtId="0" fontId="0" fillId="0" borderId="0" xfId="0" applyAlignment="1"/>
    <xf numFmtId="0" fontId="0" fillId="2" borderId="9" xfId="0" applyFill="1" applyBorder="1" applyAlignment="1">
      <alignment vertical="center" wrapText="1"/>
    </xf>
    <xf numFmtId="0" fontId="7" fillId="2" borderId="0" xfId="0" applyFont="1" applyFill="1" applyBorder="1"/>
    <xf numFmtId="3" fontId="7" fillId="2" borderId="14" xfId="0" applyNumberFormat="1" applyFont="1" applyFill="1" applyBorder="1"/>
    <xf numFmtId="0" fontId="7" fillId="2" borderId="14" xfId="0" applyFont="1" applyFill="1" applyBorder="1"/>
    <xf numFmtId="0" fontId="7" fillId="2" borderId="3" xfId="0" applyFont="1" applyFill="1" applyBorder="1"/>
    <xf numFmtId="3" fontId="8" fillId="3" borderId="14" xfId="0" applyNumberFormat="1" applyFont="1" applyFill="1" applyBorder="1" applyAlignment="1">
      <alignment horizontal="right"/>
    </xf>
    <xf numFmtId="3" fontId="8" fillId="3" borderId="15" xfId="0" applyNumberFormat="1" applyFont="1" applyFill="1" applyBorder="1" applyAlignment="1">
      <alignment horizontal="right"/>
    </xf>
    <xf numFmtId="3" fontId="8" fillId="2" borderId="14" xfId="0" applyNumberFormat="1" applyFont="1" applyFill="1" applyBorder="1" applyAlignment="1">
      <alignment horizontal="right"/>
    </xf>
    <xf numFmtId="3" fontId="0" fillId="2" borderId="11" xfId="0" applyNumberFormat="1" applyFill="1" applyBorder="1"/>
    <xf numFmtId="3" fontId="0" fillId="2" borderId="12" xfId="0" applyNumberFormat="1" applyFill="1" applyBorder="1"/>
    <xf numFmtId="3" fontId="8" fillId="3" borderId="16" xfId="0" applyNumberFormat="1" applyFont="1" applyFill="1" applyBorder="1" applyAlignment="1">
      <alignment horizontal="right"/>
    </xf>
    <xf numFmtId="3" fontId="8" fillId="3" borderId="7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3" fontId="8" fillId="3" borderId="8" xfId="0" applyNumberFormat="1" applyFont="1" applyFill="1" applyBorder="1" applyAlignment="1">
      <alignment horizontal="right"/>
    </xf>
    <xf numFmtId="3" fontId="7" fillId="2" borderId="15" xfId="0" applyNumberFormat="1" applyFont="1" applyFill="1" applyBorder="1"/>
    <xf numFmtId="3" fontId="7" fillId="2" borderId="1" xfId="0" applyNumberFormat="1" applyFont="1" applyFill="1" applyBorder="1"/>
    <xf numFmtId="3" fontId="7" fillId="2" borderId="18" xfId="0" applyNumberFormat="1" applyFont="1" applyFill="1" applyBorder="1"/>
    <xf numFmtId="0" fontId="8" fillId="3" borderId="9" xfId="0" applyFont="1" applyFill="1" applyBorder="1"/>
    <xf numFmtId="0" fontId="7" fillId="2" borderId="15" xfId="0" applyFont="1" applyFill="1" applyBorder="1"/>
    <xf numFmtId="3" fontId="7" fillId="2" borderId="20" xfId="0" applyNumberFormat="1" applyFont="1" applyFill="1" applyBorder="1"/>
    <xf numFmtId="0" fontId="12" fillId="0" borderId="0" xfId="0" applyFont="1" applyBorder="1" applyAlignment="1">
      <alignment horizontal="left" vertical="top" wrapText="1"/>
    </xf>
    <xf numFmtId="16" fontId="12" fillId="0" borderId="0" xfId="0" applyNumberFormat="1" applyFont="1" applyBorder="1" applyAlignment="1">
      <alignment horizontal="left" vertical="top" wrapText="1"/>
    </xf>
    <xf numFmtId="0" fontId="2" fillId="7" borderId="0" xfId="0" applyFont="1" applyFill="1" applyBorder="1" applyAlignment="1">
      <alignment horizontal="left" vertical="top" wrapText="1"/>
    </xf>
    <xf numFmtId="0" fontId="0" fillId="7" borderId="0" xfId="0" applyFont="1" applyFill="1" applyBorder="1" applyAlignment="1">
      <alignment horizontal="left" vertical="top" wrapText="1"/>
    </xf>
    <xf numFmtId="3" fontId="0" fillId="2" borderId="13" xfId="0" applyNumberFormat="1" applyFill="1" applyBorder="1"/>
    <xf numFmtId="3" fontId="7" fillId="2" borderId="4" xfId="0" applyNumberFormat="1" applyFont="1" applyFill="1" applyBorder="1"/>
    <xf numFmtId="0" fontId="7" fillId="2" borderId="19" xfId="0" applyFont="1" applyFill="1" applyBorder="1" applyAlignment="1">
      <alignment horizontal="right" wrapText="1"/>
    </xf>
    <xf numFmtId="0" fontId="7" fillId="2" borderId="11" xfId="0" applyFont="1" applyFill="1" applyBorder="1" applyAlignment="1">
      <alignment horizontal="right" wrapText="1"/>
    </xf>
    <xf numFmtId="0" fontId="16" fillId="2" borderId="12" xfId="0" applyFont="1" applyFill="1" applyBorder="1" applyAlignment="1">
      <alignment horizontal="right" wrapText="1"/>
    </xf>
    <xf numFmtId="0" fontId="16" fillId="2" borderId="13" xfId="0" applyFont="1" applyFill="1" applyBorder="1" applyAlignment="1">
      <alignment horizontal="right" wrapText="1"/>
    </xf>
    <xf numFmtId="0" fontId="7" fillId="2" borderId="21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right"/>
    </xf>
    <xf numFmtId="0" fontId="7" fillId="2" borderId="23" xfId="0" applyFont="1" applyFill="1" applyBorder="1" applyAlignment="1">
      <alignment horizontal="right"/>
    </xf>
    <xf numFmtId="0" fontId="7" fillId="2" borderId="24" xfId="0" applyFont="1" applyFill="1" applyBorder="1" applyAlignment="1">
      <alignment horizontal="right"/>
    </xf>
    <xf numFmtId="3" fontId="0" fillId="2" borderId="0" xfId="0" applyNumberFormat="1" applyFill="1"/>
    <xf numFmtId="0" fontId="3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/>
    <xf numFmtId="0" fontId="0" fillId="0" borderId="0" xfId="0" applyAlignment="1"/>
  </cellXfs>
  <cellStyles count="5">
    <cellStyle name="Komma" xfId="2" builtinId="3"/>
    <cellStyle name="Standard" xfId="0" builtinId="0"/>
    <cellStyle name="Standard 2" xfId="3" xr:uid="{00000000-0005-0000-0000-000002000000}"/>
    <cellStyle name="Standard 3" xfId="1" xr:uid="{00000000-0005-0000-0000-000003000000}"/>
    <cellStyle name="Standard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196850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0</xdr:row>
      <xdr:rowOff>19050</xdr:rowOff>
    </xdr:from>
    <xdr:to>
      <xdr:col>5</xdr:col>
      <xdr:colOff>742950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91465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206375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0</xdr:row>
      <xdr:rowOff>19050</xdr:rowOff>
    </xdr:from>
    <xdr:to>
      <xdr:col>5</xdr:col>
      <xdr:colOff>752475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91465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8433" name="Option Button 1" hidden="1">
                <a:extLst>
                  <a:ext uri="{63B3BB69-23CF-44E3-9099-C40C66FF867C}">
                    <a14:compatExt spid="_x0000_s18433"/>
                  </a:ext>
                  <a:ext uri="{FF2B5EF4-FFF2-40B4-BE49-F238E27FC236}">
                    <a16:creationId xmlns:a16="http://schemas.microsoft.com/office/drawing/2014/main" id="{00000000-0008-0000-0100-0000014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8434" name="Option Button 2" hidden="1">
                <a:extLst>
                  <a:ext uri="{63B3BB69-23CF-44E3-9099-C40C66FF867C}">
                    <a14:compatExt spid="_x0000_s18434"/>
                  </a:ext>
                  <a:ext uri="{FF2B5EF4-FFF2-40B4-BE49-F238E27FC236}">
                    <a16:creationId xmlns:a16="http://schemas.microsoft.com/office/drawing/2014/main" id="{00000000-0008-0000-0100-0000024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8435" name="Option Button 3" hidden="1">
                <a:extLst>
                  <a:ext uri="{63B3BB69-23CF-44E3-9099-C40C66FF867C}">
                    <a14:compatExt spid="_x0000_s18435"/>
                  </a:ext>
                  <a:ext uri="{FF2B5EF4-FFF2-40B4-BE49-F238E27FC236}">
                    <a16:creationId xmlns:a16="http://schemas.microsoft.com/office/drawing/2014/main" id="{00000000-0008-0000-0100-0000034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196850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0</xdr:row>
      <xdr:rowOff>19050</xdr:rowOff>
    </xdr:from>
    <xdr:to>
      <xdr:col>5</xdr:col>
      <xdr:colOff>742950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91465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9457" name="Option Button 1" hidden="1">
                <a:extLst>
                  <a:ext uri="{63B3BB69-23CF-44E3-9099-C40C66FF867C}">
                    <a14:compatExt spid="_x0000_s19457"/>
                  </a:ext>
                  <a:ext uri="{FF2B5EF4-FFF2-40B4-BE49-F238E27FC236}">
                    <a16:creationId xmlns:a16="http://schemas.microsoft.com/office/drawing/2014/main" id="{00000000-0008-0000-0200-0000014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9458" name="Option Button 2" hidden="1">
                <a:extLst>
                  <a:ext uri="{63B3BB69-23CF-44E3-9099-C40C66FF867C}">
                    <a14:compatExt spid="_x0000_s19458"/>
                  </a:ext>
                  <a:ext uri="{FF2B5EF4-FFF2-40B4-BE49-F238E27FC236}">
                    <a16:creationId xmlns:a16="http://schemas.microsoft.com/office/drawing/2014/main" id="{00000000-0008-0000-0200-0000024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9459" name="Option Button 3" hidden="1">
                <a:extLst>
                  <a:ext uri="{63B3BB69-23CF-44E3-9099-C40C66FF867C}">
                    <a14:compatExt spid="_x0000_s19459"/>
                  </a:ext>
                  <a:ext uri="{FF2B5EF4-FFF2-40B4-BE49-F238E27FC236}">
                    <a16:creationId xmlns:a16="http://schemas.microsoft.com/office/drawing/2014/main" id="{00000000-0008-0000-0200-0000034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3"/>
  <sheetViews>
    <sheetView tabSelected="1"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5.5703125" style="10" customWidth="1"/>
    <col min="2" max="11" width="18" style="10" customWidth="1"/>
    <col min="12" max="12" width="18" style="24" customWidth="1"/>
    <col min="13" max="13" width="18" style="10" customWidth="1"/>
    <col min="14" max="16384" width="11.42578125" style="10"/>
  </cols>
  <sheetData>
    <row r="1" spans="1:13" s="1" customFormat="1" x14ac:dyDescent="0.2">
      <c r="L1" s="2"/>
    </row>
    <row r="2" spans="1:13" s="1" customFormat="1" ht="15.75" x14ac:dyDescent="0.25">
      <c r="B2" s="13"/>
      <c r="C2" s="13"/>
      <c r="D2" s="14"/>
      <c r="E2" s="14"/>
      <c r="F2" s="14"/>
      <c r="G2" s="14"/>
      <c r="H2" s="14"/>
      <c r="I2" s="14"/>
      <c r="J2" s="14"/>
      <c r="K2" s="14"/>
      <c r="L2" s="22"/>
    </row>
    <row r="3" spans="1:13" s="1" customFormat="1" ht="15.75" x14ac:dyDescent="0.25">
      <c r="B3" s="13"/>
      <c r="C3" s="13"/>
      <c r="D3" s="14"/>
      <c r="E3" s="14"/>
      <c r="F3" s="14"/>
      <c r="G3" s="14"/>
      <c r="H3" s="14"/>
      <c r="I3" s="14"/>
      <c r="J3" s="14"/>
      <c r="K3" s="14"/>
      <c r="L3" s="22"/>
    </row>
    <row r="4" spans="1:13" s="1" customFormat="1" ht="15.75" x14ac:dyDescent="0.25">
      <c r="B4" s="13"/>
      <c r="C4" s="13"/>
      <c r="D4" s="14"/>
      <c r="E4" s="14"/>
      <c r="F4" s="14"/>
      <c r="G4" s="14"/>
      <c r="H4" s="14"/>
      <c r="I4" s="14"/>
      <c r="J4" s="14"/>
      <c r="K4" s="14"/>
      <c r="L4" s="22"/>
    </row>
    <row r="5" spans="1:13" s="2" customFormat="1" x14ac:dyDescent="0.2"/>
    <row r="6" spans="1:13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s="2" customFormat="1" ht="15.75" customHeight="1" x14ac:dyDescent="0.2">
      <c r="A7" s="83" t="str">
        <f>VLOOKUP("&lt;Fachbereich&gt;",Uebersetzungen!$B$3:$E$103,Uebersetzungen!$B$2+1,FALSE)</f>
        <v>Daten &amp; Statistik</v>
      </c>
      <c r="B7" s="83"/>
      <c r="C7" s="83"/>
      <c r="D7" s="83"/>
      <c r="E7" s="83"/>
      <c r="F7" s="3"/>
      <c r="G7" s="3"/>
      <c r="H7" s="3"/>
      <c r="I7" s="3"/>
      <c r="J7" s="3"/>
      <c r="K7" s="3"/>
      <c r="L7" s="3"/>
    </row>
    <row r="8" spans="1:13" s="2" customFormat="1" ht="15.75" customHeight="1" x14ac:dyDescent="0.2">
      <c r="B8" s="21"/>
      <c r="C8" s="45"/>
      <c r="D8" s="21"/>
      <c r="E8" s="21"/>
      <c r="F8" s="3"/>
      <c r="G8" s="3"/>
      <c r="H8" s="3"/>
      <c r="I8" s="3"/>
      <c r="J8" s="3"/>
      <c r="K8" s="3"/>
      <c r="L8" s="3"/>
    </row>
    <row r="9" spans="1:13" s="2" customFormat="1" ht="15.75" customHeight="1" x14ac:dyDescent="0.25">
      <c r="A9" s="84" t="str">
        <f>VLOOKUP("&lt;Titel&gt;",Uebersetzungen!$B$3:$E$35,Uebersetzungen!$B$2+1,FALSE)</f>
        <v>Wanderungsbilanz der ständigen Wohnbevölkerung, Total 2024</v>
      </c>
      <c r="B9" s="85"/>
      <c r="C9" s="85"/>
      <c r="D9" s="85"/>
      <c r="E9" s="85"/>
      <c r="F9" s="85"/>
      <c r="G9" s="85"/>
      <c r="H9" s="85"/>
      <c r="I9" s="85"/>
      <c r="J9" s="85"/>
      <c r="K9" s="46"/>
    </row>
    <row r="10" spans="1:13" s="5" customFormat="1" x14ac:dyDescent="0.2">
      <c r="A10" s="38" t="str">
        <f>VLOOKUP("&lt;UTitel&gt;",Uebersetzungen!$B$3:$E$103,Uebersetzungen!$B$2+1,FALSE)</f>
        <v>(Gemeindestand 2024: 101 Gemeinden)</v>
      </c>
      <c r="B10" s="39"/>
      <c r="C10" s="39"/>
      <c r="D10" s="40"/>
      <c r="E10" s="40"/>
      <c r="F10" s="40"/>
      <c r="G10" s="40"/>
      <c r="H10" s="41"/>
      <c r="I10" s="41"/>
    </row>
    <row r="11" spans="1:13" s="4" customFormat="1" ht="13.5" thickBot="1" x14ac:dyDescent="0.25">
      <c r="L11" s="23"/>
    </row>
    <row r="12" spans="1:13" s="44" customFormat="1" ht="17.25" customHeight="1" x14ac:dyDescent="0.2">
      <c r="A12" s="43"/>
      <c r="B12" s="77" t="str">
        <f>VLOOKUP("&lt;SpaltenTitel_1&gt;",Uebersetzungen!$B$3:$E$33,Uebersetzungen!$B$2+1,FALSE)</f>
        <v>Zuwanderungen</v>
      </c>
      <c r="C12" s="78"/>
      <c r="D12" s="79"/>
      <c r="E12" s="80"/>
      <c r="F12" s="78" t="str">
        <f>VLOOKUP("&lt;SpaltenTitel_2&gt;",Uebersetzungen!$B$3:$E$33,Uebersetzungen!$B$2+1,FALSE)</f>
        <v>Abwanderungen</v>
      </c>
      <c r="G12" s="78"/>
      <c r="H12" s="79"/>
      <c r="I12" s="80"/>
      <c r="J12" s="78" t="str">
        <f>VLOOKUP("&lt;SpaltenTitel_3&gt;",Uebersetzungen!$B$3:$E$33,Uebersetzungen!$B$2+1,FALSE)</f>
        <v>Wanderungssaldo</v>
      </c>
      <c r="K12" s="78"/>
      <c r="L12" s="79"/>
      <c r="M12" s="81"/>
    </row>
    <row r="13" spans="1:13" s="44" customFormat="1" ht="54" customHeight="1" x14ac:dyDescent="0.2">
      <c r="A13" s="47"/>
      <c r="B13" s="73" t="str">
        <f>VLOOKUP("&lt;SpaltenTitel_1.1&gt;",Uebersetzungen!$B$3:$E$33,Uebersetzungen!$B$2+1,FALSE)</f>
        <v>Total</v>
      </c>
      <c r="C13" s="74" t="str">
        <f>VLOOKUP("&lt;SpaltenTitel_1.2&gt;",Uebersetzungen!$B$3:$E$33,Uebersetzungen!$B$2+1,FALSE)</f>
        <v>International (inkl. Übertritte von der nichtständigen Wohnbevölkerung)</v>
      </c>
      <c r="D13" s="74" t="str">
        <f>VLOOKUP("&lt;SpaltenTitel_1.3&gt;",Uebersetzungen!$B$3:$E$72,Uebersetzungen!$B$2+1,FALSE)</f>
        <v>Interkantonal</v>
      </c>
      <c r="E13" s="75" t="str">
        <f>VLOOKUP("&lt;SpaltenTitel_1.4&gt;",Uebersetzungen!$B$3:$E$72,Uebersetzungen!$B$2+1,FALSE)</f>
        <v>Interkommunal</v>
      </c>
      <c r="F13" s="73" t="str">
        <f>VLOOKUP("&lt;SpaltenTitel_1.1&gt;",Uebersetzungen!$B$3:$E$33,Uebersetzungen!$B$2+1,FALSE)</f>
        <v>Total</v>
      </c>
      <c r="G13" s="74" t="str">
        <f>VLOOKUP("&lt;SpaltenTitel_1.2a&gt;",Uebersetzungen!$B$3:$E$33,Uebersetzungen!$B$2+1,FALSE)</f>
        <v>International</v>
      </c>
      <c r="H13" s="74" t="str">
        <f>VLOOKUP("&lt;SpaltenTitel_1.3&gt;",Uebersetzungen!$B$3:$E$72,Uebersetzungen!$B$2+1,FALSE)</f>
        <v>Interkantonal</v>
      </c>
      <c r="I13" s="75" t="str">
        <f>VLOOKUP("&lt;SpaltenTitel_1.4&gt;",Uebersetzungen!$B$3:$E$72,Uebersetzungen!$B$2+1,FALSE)</f>
        <v>Interkommunal</v>
      </c>
      <c r="J13" s="73" t="str">
        <f>VLOOKUP("&lt;SpaltenTitel_1.1&gt;",Uebersetzungen!$B$3:$E$33,Uebersetzungen!$B$2+1,FALSE)</f>
        <v>Total</v>
      </c>
      <c r="K13" s="74" t="str">
        <f>VLOOKUP("&lt;SpaltenTitel_1.2&gt;",Uebersetzungen!$B$3:$E$33,Uebersetzungen!$B$2+1,FALSE)</f>
        <v>International (inkl. Übertritte von der nichtständigen Wohnbevölkerung)</v>
      </c>
      <c r="L13" s="74" t="str">
        <f>VLOOKUP("&lt;SpaltenTitel_1.3&gt;",Uebersetzungen!$B$3:$E$72,Uebersetzungen!$B$2+1,FALSE)</f>
        <v>Interkantonal</v>
      </c>
      <c r="M13" s="76" t="str">
        <f>VLOOKUP("&lt;SpaltenTitel_1.4&gt;",Uebersetzungen!$B$3:$E$72,Uebersetzungen!$B$2+1,FALSE)</f>
        <v>Interkommunal</v>
      </c>
    </row>
    <row r="14" spans="1:13" x14ac:dyDescent="0.2">
      <c r="A14" s="15"/>
      <c r="B14" s="65"/>
      <c r="C14" s="48"/>
      <c r="D14" s="48"/>
      <c r="E14" s="49"/>
      <c r="F14" s="19"/>
      <c r="G14" s="19"/>
      <c r="H14" s="48"/>
      <c r="I14" s="50"/>
      <c r="J14" s="19"/>
      <c r="K14" s="19"/>
      <c r="L14" s="48"/>
      <c r="M14" s="51"/>
    </row>
    <row r="15" spans="1:13" x14ac:dyDescent="0.2">
      <c r="A15" s="64" t="str">
        <f>VLOOKUP("&lt;Zeilentitel_1&gt;",Uebersetzungen!$B$3:$E$103,Uebersetzungen!$B$2+1,FALSE)</f>
        <v>GRAUBÜNDEN</v>
      </c>
      <c r="B15" s="53">
        <v>16243</v>
      </c>
      <c r="C15" s="8">
        <v>4748</v>
      </c>
      <c r="D15" s="8">
        <v>4224</v>
      </c>
      <c r="E15" s="52">
        <v>7271</v>
      </c>
      <c r="F15" s="8">
        <v>14653</v>
      </c>
      <c r="G15" s="8">
        <v>3011</v>
      </c>
      <c r="H15" s="8">
        <v>4371</v>
      </c>
      <c r="I15" s="52">
        <v>7271</v>
      </c>
      <c r="J15" s="8">
        <v>1590</v>
      </c>
      <c r="K15" s="8">
        <v>1737</v>
      </c>
      <c r="L15" s="8">
        <v>-147</v>
      </c>
      <c r="M15" s="11">
        <v>0</v>
      </c>
    </row>
    <row r="16" spans="1:13" x14ac:dyDescent="0.2">
      <c r="A16" s="6" t="str">
        <f>VLOOKUP("&lt;Zeilentitel_2&gt;",Uebersetzungen!$B$3:$E$103,Uebersetzungen!$B$2+1,FALSE)</f>
        <v>Region Albula</v>
      </c>
      <c r="B16" s="9">
        <v>823</v>
      </c>
      <c r="C16" s="9">
        <v>295</v>
      </c>
      <c r="D16" s="9">
        <v>242</v>
      </c>
      <c r="E16" s="54">
        <v>286</v>
      </c>
      <c r="F16" s="9">
        <v>732</v>
      </c>
      <c r="G16" s="9">
        <v>207</v>
      </c>
      <c r="H16" s="9">
        <v>201</v>
      </c>
      <c r="I16" s="54">
        <v>324</v>
      </c>
      <c r="J16" s="9">
        <v>91</v>
      </c>
      <c r="K16" s="9">
        <v>88</v>
      </c>
      <c r="L16" s="9">
        <v>41</v>
      </c>
      <c r="M16" s="12">
        <v>-38</v>
      </c>
    </row>
    <row r="17" spans="1:13" x14ac:dyDescent="0.2">
      <c r="A17" s="7" t="s">
        <v>1</v>
      </c>
      <c r="B17" s="19">
        <v>295</v>
      </c>
      <c r="C17" s="19">
        <v>133</v>
      </c>
      <c r="D17" s="19">
        <v>85</v>
      </c>
      <c r="E17" s="49">
        <v>77</v>
      </c>
      <c r="F17" s="19">
        <v>295</v>
      </c>
      <c r="G17" s="19">
        <v>83</v>
      </c>
      <c r="H17" s="19">
        <v>94</v>
      </c>
      <c r="I17" s="49">
        <v>118</v>
      </c>
      <c r="J17" s="19">
        <v>0</v>
      </c>
      <c r="K17" s="19">
        <v>50</v>
      </c>
      <c r="L17" s="19">
        <v>-9</v>
      </c>
      <c r="M17" s="20">
        <v>-41</v>
      </c>
    </row>
    <row r="18" spans="1:13" x14ac:dyDescent="0.2">
      <c r="A18" s="7" t="s">
        <v>2</v>
      </c>
      <c r="B18" s="19">
        <v>61</v>
      </c>
      <c r="C18" s="19">
        <v>18</v>
      </c>
      <c r="D18" s="19">
        <v>17</v>
      </c>
      <c r="E18" s="49">
        <v>26</v>
      </c>
      <c r="F18" s="19">
        <v>63</v>
      </c>
      <c r="G18" s="19">
        <v>18</v>
      </c>
      <c r="H18" s="19">
        <v>13</v>
      </c>
      <c r="I18" s="49">
        <v>32</v>
      </c>
      <c r="J18" s="19">
        <v>-2</v>
      </c>
      <c r="K18" s="19">
        <v>0</v>
      </c>
      <c r="L18" s="19">
        <v>4</v>
      </c>
      <c r="M18" s="20">
        <v>-6</v>
      </c>
    </row>
    <row r="19" spans="1:13" x14ac:dyDescent="0.2">
      <c r="A19" s="7" t="s">
        <v>96</v>
      </c>
      <c r="B19" s="19">
        <v>16</v>
      </c>
      <c r="C19" s="19">
        <v>4</v>
      </c>
      <c r="D19" s="19">
        <v>2</v>
      </c>
      <c r="E19" s="49">
        <v>10</v>
      </c>
      <c r="F19" s="19">
        <v>18</v>
      </c>
      <c r="G19" s="19">
        <v>3</v>
      </c>
      <c r="H19" s="19">
        <v>1</v>
      </c>
      <c r="I19" s="49">
        <v>14</v>
      </c>
      <c r="J19" s="19">
        <v>-2</v>
      </c>
      <c r="K19" s="19">
        <v>1</v>
      </c>
      <c r="L19" s="19">
        <v>1</v>
      </c>
      <c r="M19" s="20">
        <v>-4</v>
      </c>
    </row>
    <row r="20" spans="1:13" x14ac:dyDescent="0.2">
      <c r="A20" s="7" t="s">
        <v>3</v>
      </c>
      <c r="B20" s="19">
        <v>151</v>
      </c>
      <c r="C20" s="19">
        <v>30</v>
      </c>
      <c r="D20" s="19">
        <v>31</v>
      </c>
      <c r="E20" s="49">
        <v>90</v>
      </c>
      <c r="F20" s="19">
        <v>109</v>
      </c>
      <c r="G20" s="19">
        <v>16</v>
      </c>
      <c r="H20" s="19">
        <v>19</v>
      </c>
      <c r="I20" s="49">
        <v>74</v>
      </c>
      <c r="J20" s="19">
        <v>42</v>
      </c>
      <c r="K20" s="19">
        <v>14</v>
      </c>
      <c r="L20" s="19">
        <v>12</v>
      </c>
      <c r="M20" s="20">
        <v>16</v>
      </c>
    </row>
    <row r="21" spans="1:13" x14ac:dyDescent="0.2">
      <c r="A21" s="7" t="s">
        <v>90</v>
      </c>
      <c r="B21" s="19">
        <v>205</v>
      </c>
      <c r="C21" s="19">
        <v>75</v>
      </c>
      <c r="D21" s="19">
        <v>83</v>
      </c>
      <c r="E21" s="49">
        <v>47</v>
      </c>
      <c r="F21" s="19">
        <v>147</v>
      </c>
      <c r="G21" s="19">
        <v>64</v>
      </c>
      <c r="H21" s="19">
        <v>42</v>
      </c>
      <c r="I21" s="49">
        <v>41</v>
      </c>
      <c r="J21" s="19">
        <v>58</v>
      </c>
      <c r="K21" s="19">
        <v>11</v>
      </c>
      <c r="L21" s="19">
        <v>41</v>
      </c>
      <c r="M21" s="20">
        <v>6</v>
      </c>
    </row>
    <row r="22" spans="1:13" x14ac:dyDescent="0.2">
      <c r="A22" s="7" t="s">
        <v>93</v>
      </c>
      <c r="B22" s="19">
        <v>95</v>
      </c>
      <c r="C22" s="19">
        <v>35</v>
      </c>
      <c r="D22" s="19">
        <v>24</v>
      </c>
      <c r="E22" s="49">
        <v>36</v>
      </c>
      <c r="F22" s="19">
        <v>100</v>
      </c>
      <c r="G22" s="19">
        <v>23</v>
      </c>
      <c r="H22" s="19">
        <v>32</v>
      </c>
      <c r="I22" s="49">
        <v>45</v>
      </c>
      <c r="J22" s="19">
        <v>-5</v>
      </c>
      <c r="K22" s="19">
        <v>12</v>
      </c>
      <c r="L22" s="19">
        <v>-8</v>
      </c>
      <c r="M22" s="20">
        <v>-9</v>
      </c>
    </row>
    <row r="23" spans="1:13" x14ac:dyDescent="0.2">
      <c r="A23" s="6" t="str">
        <f>VLOOKUP("&lt;Zeilentitel_3&gt;",Uebersetzungen!$B$3:$E$103,Uebersetzungen!$B$2+1,FALSE)</f>
        <v>Region Bernina</v>
      </c>
      <c r="B23" s="9">
        <v>153</v>
      </c>
      <c r="C23" s="9">
        <v>66</v>
      </c>
      <c r="D23" s="9">
        <v>34</v>
      </c>
      <c r="E23" s="54">
        <v>53</v>
      </c>
      <c r="F23" s="9">
        <v>148</v>
      </c>
      <c r="G23" s="9">
        <v>42</v>
      </c>
      <c r="H23" s="9">
        <v>44</v>
      </c>
      <c r="I23" s="54">
        <v>62</v>
      </c>
      <c r="J23" s="9">
        <v>5</v>
      </c>
      <c r="K23" s="9">
        <v>24</v>
      </c>
      <c r="L23" s="9">
        <v>-10</v>
      </c>
      <c r="M23" s="12">
        <v>-9</v>
      </c>
    </row>
    <row r="24" spans="1:13" x14ac:dyDescent="0.2">
      <c r="A24" s="7" t="s">
        <v>4</v>
      </c>
      <c r="B24" s="19">
        <v>38</v>
      </c>
      <c r="C24" s="19">
        <v>17</v>
      </c>
      <c r="D24" s="19">
        <v>8</v>
      </c>
      <c r="E24" s="49">
        <v>13</v>
      </c>
      <c r="F24" s="19">
        <v>32</v>
      </c>
      <c r="G24" s="19">
        <v>12</v>
      </c>
      <c r="H24" s="19">
        <v>3</v>
      </c>
      <c r="I24" s="49">
        <v>17</v>
      </c>
      <c r="J24" s="19">
        <v>6</v>
      </c>
      <c r="K24" s="19">
        <v>5</v>
      </c>
      <c r="L24" s="19">
        <v>5</v>
      </c>
      <c r="M24" s="20">
        <v>-4</v>
      </c>
    </row>
    <row r="25" spans="1:13" x14ac:dyDescent="0.2">
      <c r="A25" s="7" t="s">
        <v>5</v>
      </c>
      <c r="B25" s="19">
        <v>115</v>
      </c>
      <c r="C25" s="19">
        <v>49</v>
      </c>
      <c r="D25" s="19">
        <v>26</v>
      </c>
      <c r="E25" s="49">
        <v>40</v>
      </c>
      <c r="F25" s="19">
        <v>116</v>
      </c>
      <c r="G25" s="19">
        <v>30</v>
      </c>
      <c r="H25" s="19">
        <v>41</v>
      </c>
      <c r="I25" s="49">
        <v>45</v>
      </c>
      <c r="J25" s="19">
        <v>-1</v>
      </c>
      <c r="K25" s="19">
        <v>19</v>
      </c>
      <c r="L25" s="19">
        <v>-15</v>
      </c>
      <c r="M25" s="20">
        <v>-5</v>
      </c>
    </row>
    <row r="26" spans="1:13" x14ac:dyDescent="0.2">
      <c r="A26" s="6" t="str">
        <f>VLOOKUP("&lt;Zeilentitel_4&gt;",Uebersetzungen!$B$3:$E$103,Uebersetzungen!$B$2+1,FALSE)</f>
        <v>Region Engiadina Bassa/Val Müstair</v>
      </c>
      <c r="B26" s="9">
        <v>633</v>
      </c>
      <c r="C26" s="9">
        <v>241</v>
      </c>
      <c r="D26" s="9">
        <v>205</v>
      </c>
      <c r="E26" s="54">
        <v>187</v>
      </c>
      <c r="F26" s="9">
        <v>607</v>
      </c>
      <c r="G26" s="9">
        <v>184</v>
      </c>
      <c r="H26" s="9">
        <v>222</v>
      </c>
      <c r="I26" s="54">
        <v>201</v>
      </c>
      <c r="J26" s="9">
        <v>26</v>
      </c>
      <c r="K26" s="9">
        <v>57</v>
      </c>
      <c r="L26" s="9">
        <v>-17</v>
      </c>
      <c r="M26" s="12">
        <v>-14</v>
      </c>
    </row>
    <row r="27" spans="1:13" x14ac:dyDescent="0.2">
      <c r="A27" s="7" t="s">
        <v>38</v>
      </c>
      <c r="B27" s="19">
        <v>141</v>
      </c>
      <c r="C27" s="19">
        <v>53</v>
      </c>
      <c r="D27" s="19">
        <v>32</v>
      </c>
      <c r="E27" s="49">
        <v>56</v>
      </c>
      <c r="F27" s="19">
        <v>119</v>
      </c>
      <c r="G27" s="19">
        <v>34</v>
      </c>
      <c r="H27" s="19">
        <v>36</v>
      </c>
      <c r="I27" s="49">
        <v>49</v>
      </c>
      <c r="J27" s="19">
        <v>22</v>
      </c>
      <c r="K27" s="19">
        <v>19</v>
      </c>
      <c r="L27" s="19">
        <v>-4</v>
      </c>
      <c r="M27" s="20">
        <v>7</v>
      </c>
    </row>
    <row r="28" spans="1:13" x14ac:dyDescent="0.2">
      <c r="A28" s="7" t="s">
        <v>39</v>
      </c>
      <c r="B28" s="19">
        <v>64</v>
      </c>
      <c r="C28" s="19">
        <v>44</v>
      </c>
      <c r="D28" s="19">
        <v>16</v>
      </c>
      <c r="E28" s="49">
        <v>4</v>
      </c>
      <c r="F28" s="19">
        <v>65</v>
      </c>
      <c r="G28" s="19">
        <v>31</v>
      </c>
      <c r="H28" s="19">
        <v>22</v>
      </c>
      <c r="I28" s="49">
        <v>12</v>
      </c>
      <c r="J28" s="19">
        <v>-1</v>
      </c>
      <c r="K28" s="19">
        <v>13</v>
      </c>
      <c r="L28" s="19">
        <v>-6</v>
      </c>
      <c r="M28" s="20">
        <v>-8</v>
      </c>
    </row>
    <row r="29" spans="1:13" x14ac:dyDescent="0.2">
      <c r="A29" s="7" t="s">
        <v>40</v>
      </c>
      <c r="B29" s="19">
        <v>316</v>
      </c>
      <c r="C29" s="19">
        <v>114</v>
      </c>
      <c r="D29" s="19">
        <v>116</v>
      </c>
      <c r="E29" s="49">
        <v>86</v>
      </c>
      <c r="F29" s="19">
        <v>325</v>
      </c>
      <c r="G29" s="19">
        <v>98</v>
      </c>
      <c r="H29" s="19">
        <v>142</v>
      </c>
      <c r="I29" s="49">
        <v>85</v>
      </c>
      <c r="J29" s="19">
        <v>-9</v>
      </c>
      <c r="K29" s="19">
        <v>16</v>
      </c>
      <c r="L29" s="19">
        <v>-26</v>
      </c>
      <c r="M29" s="20">
        <v>1</v>
      </c>
    </row>
    <row r="30" spans="1:13" x14ac:dyDescent="0.2">
      <c r="A30" s="7" t="s">
        <v>41</v>
      </c>
      <c r="B30" s="19">
        <v>44</v>
      </c>
      <c r="C30" s="19">
        <v>7</v>
      </c>
      <c r="D30" s="19">
        <v>18</v>
      </c>
      <c r="E30" s="49">
        <v>19</v>
      </c>
      <c r="F30" s="19">
        <v>51</v>
      </c>
      <c r="G30" s="19">
        <v>6</v>
      </c>
      <c r="H30" s="19">
        <v>12</v>
      </c>
      <c r="I30" s="49">
        <v>33</v>
      </c>
      <c r="J30" s="19">
        <v>-7</v>
      </c>
      <c r="K30" s="19">
        <v>1</v>
      </c>
      <c r="L30" s="19">
        <v>6</v>
      </c>
      <c r="M30" s="20">
        <v>-14</v>
      </c>
    </row>
    <row r="31" spans="1:13" x14ac:dyDescent="0.2">
      <c r="A31" s="7" t="s">
        <v>60</v>
      </c>
      <c r="B31" s="19">
        <v>68</v>
      </c>
      <c r="C31" s="19">
        <v>23</v>
      </c>
      <c r="D31" s="19">
        <v>23</v>
      </c>
      <c r="E31" s="49">
        <v>22</v>
      </c>
      <c r="F31" s="19">
        <v>47</v>
      </c>
      <c r="G31" s="19">
        <v>15</v>
      </c>
      <c r="H31" s="19">
        <v>10</v>
      </c>
      <c r="I31" s="49">
        <v>22</v>
      </c>
      <c r="J31" s="19">
        <v>21</v>
      </c>
      <c r="K31" s="19">
        <v>8</v>
      </c>
      <c r="L31" s="19">
        <v>13</v>
      </c>
      <c r="M31" s="20">
        <v>0</v>
      </c>
    </row>
    <row r="32" spans="1:13" x14ac:dyDescent="0.2">
      <c r="A32" s="6" t="str">
        <f>VLOOKUP("&lt;Zeilentitel_5&gt;",Uebersetzungen!$B$3:$E$103,Uebersetzungen!$B$2+1,FALSE)</f>
        <v>Region Imboden</v>
      </c>
      <c r="B32" s="9">
        <v>1623</v>
      </c>
      <c r="C32" s="9">
        <v>345</v>
      </c>
      <c r="D32" s="9">
        <v>325</v>
      </c>
      <c r="E32" s="54">
        <v>953</v>
      </c>
      <c r="F32" s="9">
        <v>1504</v>
      </c>
      <c r="G32" s="9">
        <v>180</v>
      </c>
      <c r="H32" s="9">
        <v>410</v>
      </c>
      <c r="I32" s="54">
        <v>914</v>
      </c>
      <c r="J32" s="9">
        <v>119</v>
      </c>
      <c r="K32" s="9">
        <v>165</v>
      </c>
      <c r="L32" s="9">
        <v>-85</v>
      </c>
      <c r="M32" s="12">
        <v>39</v>
      </c>
    </row>
    <row r="33" spans="1:13" x14ac:dyDescent="0.2">
      <c r="A33" s="7" t="s">
        <v>31</v>
      </c>
      <c r="B33" s="19">
        <v>250</v>
      </c>
      <c r="C33" s="19">
        <v>40</v>
      </c>
      <c r="D33" s="19">
        <v>49</v>
      </c>
      <c r="E33" s="49">
        <v>161</v>
      </c>
      <c r="F33" s="19">
        <v>229</v>
      </c>
      <c r="G33" s="19">
        <v>24</v>
      </c>
      <c r="H33" s="19">
        <v>63</v>
      </c>
      <c r="I33" s="49">
        <v>142</v>
      </c>
      <c r="J33" s="19">
        <v>21</v>
      </c>
      <c r="K33" s="19">
        <v>16</v>
      </c>
      <c r="L33" s="19">
        <v>-14</v>
      </c>
      <c r="M33" s="20">
        <v>19</v>
      </c>
    </row>
    <row r="34" spans="1:13" x14ac:dyDescent="0.2">
      <c r="A34" s="7" t="s">
        <v>32</v>
      </c>
      <c r="B34" s="19">
        <v>576</v>
      </c>
      <c r="C34" s="19">
        <v>127</v>
      </c>
      <c r="D34" s="19">
        <v>93</v>
      </c>
      <c r="E34" s="49">
        <v>356</v>
      </c>
      <c r="F34" s="19">
        <v>485</v>
      </c>
      <c r="G34" s="19">
        <v>57</v>
      </c>
      <c r="H34" s="19">
        <v>147</v>
      </c>
      <c r="I34" s="49">
        <v>281</v>
      </c>
      <c r="J34" s="19">
        <v>91</v>
      </c>
      <c r="K34" s="19">
        <v>70</v>
      </c>
      <c r="L34" s="19">
        <v>-54</v>
      </c>
      <c r="M34" s="20">
        <v>75</v>
      </c>
    </row>
    <row r="35" spans="1:13" x14ac:dyDescent="0.2">
      <c r="A35" s="7" t="s">
        <v>33</v>
      </c>
      <c r="B35" s="19">
        <v>110</v>
      </c>
      <c r="C35" s="19">
        <v>26</v>
      </c>
      <c r="D35" s="19">
        <v>16</v>
      </c>
      <c r="E35" s="49">
        <v>68</v>
      </c>
      <c r="F35" s="19">
        <v>127</v>
      </c>
      <c r="G35" s="19">
        <v>17</v>
      </c>
      <c r="H35" s="19">
        <v>39</v>
      </c>
      <c r="I35" s="49">
        <v>71</v>
      </c>
      <c r="J35" s="19">
        <v>-17</v>
      </c>
      <c r="K35" s="19">
        <v>9</v>
      </c>
      <c r="L35" s="19">
        <v>-23</v>
      </c>
      <c r="M35" s="20">
        <v>-3</v>
      </c>
    </row>
    <row r="36" spans="1:13" x14ac:dyDescent="0.2">
      <c r="A36" s="7" t="s">
        <v>34</v>
      </c>
      <c r="B36" s="19">
        <v>177</v>
      </c>
      <c r="C36" s="19">
        <v>22</v>
      </c>
      <c r="D36" s="19">
        <v>23</v>
      </c>
      <c r="E36" s="49">
        <v>132</v>
      </c>
      <c r="F36" s="19">
        <v>142</v>
      </c>
      <c r="G36" s="19">
        <v>11</v>
      </c>
      <c r="H36" s="19">
        <v>33</v>
      </c>
      <c r="I36" s="49">
        <v>98</v>
      </c>
      <c r="J36" s="19">
        <v>35</v>
      </c>
      <c r="K36" s="19">
        <v>11</v>
      </c>
      <c r="L36" s="19">
        <v>-10</v>
      </c>
      <c r="M36" s="20">
        <v>34</v>
      </c>
    </row>
    <row r="37" spans="1:13" x14ac:dyDescent="0.2">
      <c r="A37" s="7" t="s">
        <v>35</v>
      </c>
      <c r="B37" s="19">
        <v>297</v>
      </c>
      <c r="C37" s="19">
        <v>91</v>
      </c>
      <c r="D37" s="19">
        <v>106</v>
      </c>
      <c r="E37" s="49">
        <v>100</v>
      </c>
      <c r="F37" s="19">
        <v>331</v>
      </c>
      <c r="G37" s="19">
        <v>51</v>
      </c>
      <c r="H37" s="19">
        <v>95</v>
      </c>
      <c r="I37" s="49">
        <v>185</v>
      </c>
      <c r="J37" s="19">
        <v>-34</v>
      </c>
      <c r="K37" s="19">
        <v>40</v>
      </c>
      <c r="L37" s="19">
        <v>11</v>
      </c>
      <c r="M37" s="20">
        <v>-85</v>
      </c>
    </row>
    <row r="38" spans="1:13" x14ac:dyDescent="0.2">
      <c r="A38" s="7" t="s">
        <v>36</v>
      </c>
      <c r="B38" s="19">
        <v>108</v>
      </c>
      <c r="C38" s="19">
        <v>18</v>
      </c>
      <c r="D38" s="19">
        <v>16</v>
      </c>
      <c r="E38" s="49">
        <v>74</v>
      </c>
      <c r="F38" s="19">
        <v>102</v>
      </c>
      <c r="G38" s="19">
        <v>12</v>
      </c>
      <c r="H38" s="19">
        <v>19</v>
      </c>
      <c r="I38" s="49">
        <v>71</v>
      </c>
      <c r="J38" s="19">
        <v>6</v>
      </c>
      <c r="K38" s="19">
        <v>6</v>
      </c>
      <c r="L38" s="19">
        <v>-3</v>
      </c>
      <c r="M38" s="20">
        <v>3</v>
      </c>
    </row>
    <row r="39" spans="1:13" x14ac:dyDescent="0.2">
      <c r="A39" s="7" t="s">
        <v>37</v>
      </c>
      <c r="B39" s="19">
        <v>105</v>
      </c>
      <c r="C39" s="19">
        <v>21</v>
      </c>
      <c r="D39" s="19">
        <v>22</v>
      </c>
      <c r="E39" s="49">
        <v>62</v>
      </c>
      <c r="F39" s="19">
        <v>88</v>
      </c>
      <c r="G39" s="19">
        <v>8</v>
      </c>
      <c r="H39" s="19">
        <v>14</v>
      </c>
      <c r="I39" s="49">
        <v>66</v>
      </c>
      <c r="J39" s="19">
        <v>17</v>
      </c>
      <c r="K39" s="19">
        <v>13</v>
      </c>
      <c r="L39" s="19">
        <v>8</v>
      </c>
      <c r="M39" s="20">
        <v>-4</v>
      </c>
    </row>
    <row r="40" spans="1:13" x14ac:dyDescent="0.2">
      <c r="A40" s="6" t="str">
        <f>VLOOKUP("&lt;Zeilentitel_6&gt;",Uebersetzungen!$B$3:$E$103,Uebersetzungen!$B$2+1,FALSE)</f>
        <v>Region Landquart</v>
      </c>
      <c r="B40" s="9">
        <v>1955</v>
      </c>
      <c r="C40" s="9">
        <v>300</v>
      </c>
      <c r="D40" s="9">
        <v>510</v>
      </c>
      <c r="E40" s="54">
        <v>1145</v>
      </c>
      <c r="F40" s="9">
        <v>1698</v>
      </c>
      <c r="G40" s="9">
        <v>194</v>
      </c>
      <c r="H40" s="9">
        <v>508</v>
      </c>
      <c r="I40" s="54">
        <v>996</v>
      </c>
      <c r="J40" s="9">
        <v>257</v>
      </c>
      <c r="K40" s="9">
        <v>106</v>
      </c>
      <c r="L40" s="9">
        <v>2</v>
      </c>
      <c r="M40" s="12">
        <v>149</v>
      </c>
    </row>
    <row r="41" spans="1:13" x14ac:dyDescent="0.2">
      <c r="A41" s="7" t="s">
        <v>71</v>
      </c>
      <c r="B41" s="19">
        <v>276</v>
      </c>
      <c r="C41" s="19">
        <v>47</v>
      </c>
      <c r="D41" s="19">
        <v>37</v>
      </c>
      <c r="E41" s="49">
        <v>192</v>
      </c>
      <c r="F41" s="19">
        <v>245</v>
      </c>
      <c r="G41" s="19">
        <v>39</v>
      </c>
      <c r="H41" s="19">
        <v>50</v>
      </c>
      <c r="I41" s="49">
        <v>156</v>
      </c>
      <c r="J41" s="19">
        <v>31</v>
      </c>
      <c r="K41" s="19">
        <v>8</v>
      </c>
      <c r="L41" s="19">
        <v>-13</v>
      </c>
      <c r="M41" s="20">
        <v>36</v>
      </c>
    </row>
    <row r="42" spans="1:13" x14ac:dyDescent="0.2">
      <c r="A42" s="7" t="s">
        <v>72</v>
      </c>
      <c r="B42" s="19">
        <v>155</v>
      </c>
      <c r="C42" s="19">
        <v>28</v>
      </c>
      <c r="D42" s="19">
        <v>30</v>
      </c>
      <c r="E42" s="49">
        <v>97</v>
      </c>
      <c r="F42" s="19">
        <v>166</v>
      </c>
      <c r="G42" s="19">
        <v>11</v>
      </c>
      <c r="H42" s="19">
        <v>41</v>
      </c>
      <c r="I42" s="49">
        <v>114</v>
      </c>
      <c r="J42" s="19">
        <v>-11</v>
      </c>
      <c r="K42" s="19">
        <v>17</v>
      </c>
      <c r="L42" s="19">
        <v>-11</v>
      </c>
      <c r="M42" s="20">
        <v>-17</v>
      </c>
    </row>
    <row r="43" spans="1:13" x14ac:dyDescent="0.2">
      <c r="A43" s="7" t="s">
        <v>73</v>
      </c>
      <c r="B43" s="19">
        <v>367</v>
      </c>
      <c r="C43" s="19">
        <v>40</v>
      </c>
      <c r="D43" s="19">
        <v>93</v>
      </c>
      <c r="E43" s="49">
        <v>234</v>
      </c>
      <c r="F43" s="19">
        <v>251</v>
      </c>
      <c r="G43" s="19">
        <v>24</v>
      </c>
      <c r="H43" s="19">
        <v>68</v>
      </c>
      <c r="I43" s="49">
        <v>159</v>
      </c>
      <c r="J43" s="19">
        <v>116</v>
      </c>
      <c r="K43" s="19">
        <v>16</v>
      </c>
      <c r="L43" s="19">
        <v>25</v>
      </c>
      <c r="M43" s="20">
        <v>75</v>
      </c>
    </row>
    <row r="44" spans="1:13" x14ac:dyDescent="0.2">
      <c r="A44" s="7" t="s">
        <v>74</v>
      </c>
      <c r="B44" s="19">
        <v>75</v>
      </c>
      <c r="C44" s="19">
        <v>10</v>
      </c>
      <c r="D44" s="19">
        <v>30</v>
      </c>
      <c r="E44" s="49">
        <v>35</v>
      </c>
      <c r="F44" s="19">
        <v>73</v>
      </c>
      <c r="G44" s="19">
        <v>13</v>
      </c>
      <c r="H44" s="19">
        <v>41</v>
      </c>
      <c r="I44" s="49">
        <v>19</v>
      </c>
      <c r="J44" s="19">
        <v>2</v>
      </c>
      <c r="K44" s="19">
        <v>-3</v>
      </c>
      <c r="L44" s="19">
        <v>-11</v>
      </c>
      <c r="M44" s="20">
        <v>16</v>
      </c>
    </row>
    <row r="45" spans="1:13" x14ac:dyDescent="0.2">
      <c r="A45" s="7" t="s">
        <v>75</v>
      </c>
      <c r="B45" s="19">
        <v>67</v>
      </c>
      <c r="C45" s="19">
        <v>4</v>
      </c>
      <c r="D45" s="19">
        <v>22</v>
      </c>
      <c r="E45" s="49">
        <v>41</v>
      </c>
      <c r="F45" s="19">
        <v>58</v>
      </c>
      <c r="G45" s="19">
        <v>7</v>
      </c>
      <c r="H45" s="19">
        <v>14</v>
      </c>
      <c r="I45" s="49">
        <v>37</v>
      </c>
      <c r="J45" s="19">
        <v>9</v>
      </c>
      <c r="K45" s="19">
        <v>-3</v>
      </c>
      <c r="L45" s="19">
        <v>8</v>
      </c>
      <c r="M45" s="20">
        <v>4</v>
      </c>
    </row>
    <row r="46" spans="1:13" x14ac:dyDescent="0.2">
      <c r="A46" s="7" t="s">
        <v>76</v>
      </c>
      <c r="B46" s="19">
        <v>297</v>
      </c>
      <c r="C46" s="19">
        <v>23</v>
      </c>
      <c r="D46" s="19">
        <v>113</v>
      </c>
      <c r="E46" s="49">
        <v>161</v>
      </c>
      <c r="F46" s="19">
        <v>209</v>
      </c>
      <c r="G46" s="19">
        <v>19</v>
      </c>
      <c r="H46" s="19">
        <v>83</v>
      </c>
      <c r="I46" s="49">
        <v>107</v>
      </c>
      <c r="J46" s="19">
        <v>88</v>
      </c>
      <c r="K46" s="19">
        <v>4</v>
      </c>
      <c r="L46" s="19">
        <v>30</v>
      </c>
      <c r="M46" s="20">
        <v>54</v>
      </c>
    </row>
    <row r="47" spans="1:13" x14ac:dyDescent="0.2">
      <c r="A47" s="7" t="s">
        <v>77</v>
      </c>
      <c r="B47" s="19">
        <v>140</v>
      </c>
      <c r="C47" s="19">
        <v>24</v>
      </c>
      <c r="D47" s="19">
        <v>39</v>
      </c>
      <c r="E47" s="49">
        <v>77</v>
      </c>
      <c r="F47" s="19">
        <v>142</v>
      </c>
      <c r="G47" s="19">
        <v>9</v>
      </c>
      <c r="H47" s="19">
        <v>43</v>
      </c>
      <c r="I47" s="49">
        <v>90</v>
      </c>
      <c r="J47" s="19">
        <v>-2</v>
      </c>
      <c r="K47" s="19">
        <v>15</v>
      </c>
      <c r="L47" s="19">
        <v>-4</v>
      </c>
      <c r="M47" s="20">
        <v>-13</v>
      </c>
    </row>
    <row r="48" spans="1:13" x14ac:dyDescent="0.2">
      <c r="A48" s="7" t="s">
        <v>78</v>
      </c>
      <c r="B48" s="19">
        <v>578</v>
      </c>
      <c r="C48" s="19">
        <v>124</v>
      </c>
      <c r="D48" s="19">
        <v>146</v>
      </c>
      <c r="E48" s="49">
        <v>308</v>
      </c>
      <c r="F48" s="19">
        <v>554</v>
      </c>
      <c r="G48" s="19">
        <v>72</v>
      </c>
      <c r="H48" s="19">
        <v>168</v>
      </c>
      <c r="I48" s="49">
        <v>314</v>
      </c>
      <c r="J48" s="19">
        <v>24</v>
      </c>
      <c r="K48" s="19">
        <v>52</v>
      </c>
      <c r="L48" s="19">
        <v>-22</v>
      </c>
      <c r="M48" s="20">
        <v>-6</v>
      </c>
    </row>
    <row r="49" spans="1:13" x14ac:dyDescent="0.2">
      <c r="A49" s="6" t="str">
        <f>VLOOKUP("&lt;Zeilentitel_7&gt;",Uebersetzungen!$B$3:$E$103,Uebersetzungen!$B$2+1,FALSE)</f>
        <v>Region Maloja</v>
      </c>
      <c r="B49" s="9">
        <v>1879</v>
      </c>
      <c r="C49" s="9">
        <v>760</v>
      </c>
      <c r="D49" s="9">
        <v>435</v>
      </c>
      <c r="E49" s="54">
        <v>684</v>
      </c>
      <c r="F49" s="9">
        <v>1651</v>
      </c>
      <c r="G49" s="9">
        <v>475</v>
      </c>
      <c r="H49" s="9">
        <v>454</v>
      </c>
      <c r="I49" s="54">
        <v>722</v>
      </c>
      <c r="J49" s="9">
        <v>228</v>
      </c>
      <c r="K49" s="9">
        <v>285</v>
      </c>
      <c r="L49" s="9">
        <v>-19</v>
      </c>
      <c r="M49" s="12">
        <v>-38</v>
      </c>
    </row>
    <row r="50" spans="1:13" x14ac:dyDescent="0.2">
      <c r="A50" s="7" t="s">
        <v>42</v>
      </c>
      <c r="B50" s="19">
        <v>58</v>
      </c>
      <c r="C50" s="19">
        <v>11</v>
      </c>
      <c r="D50" s="19">
        <v>14</v>
      </c>
      <c r="E50" s="49">
        <v>33</v>
      </c>
      <c r="F50" s="19">
        <v>55</v>
      </c>
      <c r="G50" s="19">
        <v>10</v>
      </c>
      <c r="H50" s="19">
        <v>10</v>
      </c>
      <c r="I50" s="49">
        <v>35</v>
      </c>
      <c r="J50" s="19">
        <v>3</v>
      </c>
      <c r="K50" s="19">
        <v>1</v>
      </c>
      <c r="L50" s="19">
        <v>4</v>
      </c>
      <c r="M50" s="20">
        <v>-2</v>
      </c>
    </row>
    <row r="51" spans="1:13" x14ac:dyDescent="0.2">
      <c r="A51" s="7" t="s">
        <v>43</v>
      </c>
      <c r="B51" s="19">
        <v>147</v>
      </c>
      <c r="C51" s="19">
        <v>55</v>
      </c>
      <c r="D51" s="19">
        <v>38</v>
      </c>
      <c r="E51" s="49">
        <v>54</v>
      </c>
      <c r="F51" s="19">
        <v>144</v>
      </c>
      <c r="G51" s="19">
        <v>31</v>
      </c>
      <c r="H51" s="19">
        <v>47</v>
      </c>
      <c r="I51" s="49">
        <v>66</v>
      </c>
      <c r="J51" s="19">
        <v>3</v>
      </c>
      <c r="K51" s="19">
        <v>24</v>
      </c>
      <c r="L51" s="19">
        <v>-9</v>
      </c>
      <c r="M51" s="20">
        <v>-12</v>
      </c>
    </row>
    <row r="52" spans="1:13" x14ac:dyDescent="0.2">
      <c r="A52" s="7" t="s">
        <v>44</v>
      </c>
      <c r="B52" s="19">
        <v>21</v>
      </c>
      <c r="C52" s="19">
        <v>5</v>
      </c>
      <c r="D52" s="19">
        <v>6</v>
      </c>
      <c r="E52" s="49">
        <v>10</v>
      </c>
      <c r="F52" s="19">
        <v>20</v>
      </c>
      <c r="G52" s="19">
        <v>4</v>
      </c>
      <c r="H52" s="19">
        <v>6</v>
      </c>
      <c r="I52" s="49">
        <v>10</v>
      </c>
      <c r="J52" s="19">
        <v>1</v>
      </c>
      <c r="K52" s="19">
        <v>1</v>
      </c>
      <c r="L52" s="19">
        <v>0</v>
      </c>
      <c r="M52" s="20">
        <v>0</v>
      </c>
    </row>
    <row r="53" spans="1:13" x14ac:dyDescent="0.2">
      <c r="A53" s="7" t="s">
        <v>45</v>
      </c>
      <c r="B53" s="19">
        <v>186</v>
      </c>
      <c r="C53" s="19">
        <v>69</v>
      </c>
      <c r="D53" s="19">
        <v>46</v>
      </c>
      <c r="E53" s="49">
        <v>71</v>
      </c>
      <c r="F53" s="19">
        <v>175</v>
      </c>
      <c r="G53" s="19">
        <v>42</v>
      </c>
      <c r="H53" s="19">
        <v>37</v>
      </c>
      <c r="I53" s="49">
        <v>96</v>
      </c>
      <c r="J53" s="19">
        <v>11</v>
      </c>
      <c r="K53" s="19">
        <v>27</v>
      </c>
      <c r="L53" s="19">
        <v>9</v>
      </c>
      <c r="M53" s="20">
        <v>-25</v>
      </c>
    </row>
    <row r="54" spans="1:13" x14ac:dyDescent="0.2">
      <c r="A54" s="7" t="s">
        <v>95</v>
      </c>
      <c r="B54" s="19">
        <v>81</v>
      </c>
      <c r="C54" s="19">
        <v>16</v>
      </c>
      <c r="D54" s="19">
        <v>22</v>
      </c>
      <c r="E54" s="49">
        <v>43</v>
      </c>
      <c r="F54" s="19">
        <v>65</v>
      </c>
      <c r="G54" s="19">
        <v>11</v>
      </c>
      <c r="H54" s="19">
        <v>17</v>
      </c>
      <c r="I54" s="49">
        <v>37</v>
      </c>
      <c r="J54" s="19">
        <v>16</v>
      </c>
      <c r="K54" s="19">
        <v>5</v>
      </c>
      <c r="L54" s="19">
        <v>5</v>
      </c>
      <c r="M54" s="20">
        <v>6</v>
      </c>
    </row>
    <row r="55" spans="1:13" x14ac:dyDescent="0.2">
      <c r="A55" s="7" t="s">
        <v>46</v>
      </c>
      <c r="B55" s="19">
        <v>268</v>
      </c>
      <c r="C55" s="19">
        <v>61</v>
      </c>
      <c r="D55" s="19">
        <v>70</v>
      </c>
      <c r="E55" s="49">
        <v>137</v>
      </c>
      <c r="F55" s="19">
        <v>266</v>
      </c>
      <c r="G55" s="19">
        <v>48</v>
      </c>
      <c r="H55" s="19">
        <v>92</v>
      </c>
      <c r="I55" s="49">
        <v>126</v>
      </c>
      <c r="J55" s="19">
        <v>2</v>
      </c>
      <c r="K55" s="19">
        <v>13</v>
      </c>
      <c r="L55" s="19">
        <v>-22</v>
      </c>
      <c r="M55" s="20">
        <v>11</v>
      </c>
    </row>
    <row r="56" spans="1:13" x14ac:dyDescent="0.2">
      <c r="A56" s="7" t="s">
        <v>97</v>
      </c>
      <c r="B56" s="19">
        <v>608</v>
      </c>
      <c r="C56" s="19">
        <v>327</v>
      </c>
      <c r="D56" s="19">
        <v>118</v>
      </c>
      <c r="E56" s="49">
        <v>163</v>
      </c>
      <c r="F56" s="19">
        <v>525</v>
      </c>
      <c r="G56" s="19">
        <v>203</v>
      </c>
      <c r="H56" s="19">
        <v>145</v>
      </c>
      <c r="I56" s="49">
        <v>177</v>
      </c>
      <c r="J56" s="19">
        <v>83</v>
      </c>
      <c r="K56" s="19">
        <v>124</v>
      </c>
      <c r="L56" s="19">
        <v>-27</v>
      </c>
      <c r="M56" s="20">
        <v>-14</v>
      </c>
    </row>
    <row r="57" spans="1:13" x14ac:dyDescent="0.2">
      <c r="A57" s="7" t="s">
        <v>47</v>
      </c>
      <c r="B57" s="19">
        <v>64</v>
      </c>
      <c r="C57" s="19">
        <v>19</v>
      </c>
      <c r="D57" s="19">
        <v>13</v>
      </c>
      <c r="E57" s="49">
        <v>32</v>
      </c>
      <c r="F57" s="19">
        <v>53</v>
      </c>
      <c r="G57" s="19">
        <v>5</v>
      </c>
      <c r="H57" s="19">
        <v>14</v>
      </c>
      <c r="I57" s="49">
        <v>34</v>
      </c>
      <c r="J57" s="19">
        <v>11</v>
      </c>
      <c r="K57" s="19">
        <v>14</v>
      </c>
      <c r="L57" s="19">
        <v>-1</v>
      </c>
      <c r="M57" s="20">
        <v>-2</v>
      </c>
    </row>
    <row r="58" spans="1:13" x14ac:dyDescent="0.2">
      <c r="A58" s="7" t="s">
        <v>98</v>
      </c>
      <c r="B58" s="19">
        <v>73</v>
      </c>
      <c r="C58" s="19">
        <v>32</v>
      </c>
      <c r="D58" s="19">
        <v>25</v>
      </c>
      <c r="E58" s="49">
        <v>16</v>
      </c>
      <c r="F58" s="19">
        <v>64</v>
      </c>
      <c r="G58" s="19">
        <v>17</v>
      </c>
      <c r="H58" s="19">
        <v>24</v>
      </c>
      <c r="I58" s="49">
        <v>23</v>
      </c>
      <c r="J58" s="19">
        <v>9</v>
      </c>
      <c r="K58" s="19">
        <v>15</v>
      </c>
      <c r="L58" s="19">
        <v>1</v>
      </c>
      <c r="M58" s="20">
        <v>-7</v>
      </c>
    </row>
    <row r="59" spans="1:13" x14ac:dyDescent="0.2">
      <c r="A59" s="7" t="s">
        <v>48</v>
      </c>
      <c r="B59" s="19">
        <v>133</v>
      </c>
      <c r="C59" s="19">
        <v>48</v>
      </c>
      <c r="D59" s="19">
        <v>41</v>
      </c>
      <c r="E59" s="49">
        <v>44</v>
      </c>
      <c r="F59" s="19">
        <v>103</v>
      </c>
      <c r="G59" s="19">
        <v>44</v>
      </c>
      <c r="H59" s="19">
        <v>23</v>
      </c>
      <c r="I59" s="49">
        <v>36</v>
      </c>
      <c r="J59" s="19">
        <v>30</v>
      </c>
      <c r="K59" s="19">
        <v>4</v>
      </c>
      <c r="L59" s="19">
        <v>18</v>
      </c>
      <c r="M59" s="20">
        <v>8</v>
      </c>
    </row>
    <row r="60" spans="1:13" x14ac:dyDescent="0.2">
      <c r="A60" s="7" t="s">
        <v>49</v>
      </c>
      <c r="B60" s="19">
        <v>161</v>
      </c>
      <c r="C60" s="19">
        <v>90</v>
      </c>
      <c r="D60" s="19">
        <v>26</v>
      </c>
      <c r="E60" s="49">
        <v>45</v>
      </c>
      <c r="F60" s="19">
        <v>126</v>
      </c>
      <c r="G60" s="19">
        <v>50</v>
      </c>
      <c r="H60" s="19">
        <v>21</v>
      </c>
      <c r="I60" s="49">
        <v>55</v>
      </c>
      <c r="J60" s="19">
        <v>35</v>
      </c>
      <c r="K60" s="19">
        <v>40</v>
      </c>
      <c r="L60" s="19">
        <v>5</v>
      </c>
      <c r="M60" s="20">
        <v>-10</v>
      </c>
    </row>
    <row r="61" spans="1:13" x14ac:dyDescent="0.2">
      <c r="A61" s="7" t="s">
        <v>99</v>
      </c>
      <c r="B61" s="19">
        <v>79</v>
      </c>
      <c r="C61" s="19">
        <v>27</v>
      </c>
      <c r="D61" s="19">
        <v>16</v>
      </c>
      <c r="E61" s="49">
        <v>36</v>
      </c>
      <c r="F61" s="19">
        <v>55</v>
      </c>
      <c r="G61" s="19">
        <v>10</v>
      </c>
      <c r="H61" s="19">
        <v>18</v>
      </c>
      <c r="I61" s="49">
        <v>27</v>
      </c>
      <c r="J61" s="19">
        <v>24</v>
      </c>
      <c r="K61" s="19">
        <v>17</v>
      </c>
      <c r="L61" s="19">
        <v>-2</v>
      </c>
      <c r="M61" s="20">
        <v>9</v>
      </c>
    </row>
    <row r="62" spans="1:13" x14ac:dyDescent="0.2">
      <c r="A62" s="6" t="str">
        <f>VLOOKUP("&lt;Zeilentitel_8&gt;",Uebersetzungen!$B$3:$E$103,Uebersetzungen!$B$2+1,FALSE)</f>
        <v>Region Moesa</v>
      </c>
      <c r="B62" s="9">
        <v>765</v>
      </c>
      <c r="C62" s="9">
        <v>185</v>
      </c>
      <c r="D62" s="9">
        <v>318</v>
      </c>
      <c r="E62" s="54">
        <v>262</v>
      </c>
      <c r="F62" s="9">
        <v>583</v>
      </c>
      <c r="G62" s="9">
        <v>131</v>
      </c>
      <c r="H62" s="9">
        <v>208</v>
      </c>
      <c r="I62" s="54">
        <v>244</v>
      </c>
      <c r="J62" s="9">
        <v>182</v>
      </c>
      <c r="K62" s="9">
        <v>54</v>
      </c>
      <c r="L62" s="9">
        <v>110</v>
      </c>
      <c r="M62" s="12">
        <v>18</v>
      </c>
    </row>
    <row r="63" spans="1:13" x14ac:dyDescent="0.2">
      <c r="A63" s="7" t="s">
        <v>50</v>
      </c>
      <c r="B63" s="19">
        <v>9</v>
      </c>
      <c r="C63" s="19">
        <v>1</v>
      </c>
      <c r="D63" s="19">
        <v>7</v>
      </c>
      <c r="E63" s="49">
        <v>1</v>
      </c>
      <c r="F63" s="19">
        <v>8</v>
      </c>
      <c r="G63" s="19">
        <v>4</v>
      </c>
      <c r="H63" s="19">
        <v>1</v>
      </c>
      <c r="I63" s="49">
        <v>3</v>
      </c>
      <c r="J63" s="19">
        <v>1</v>
      </c>
      <c r="K63" s="19">
        <v>-3</v>
      </c>
      <c r="L63" s="19">
        <v>6</v>
      </c>
      <c r="M63" s="20">
        <v>-2</v>
      </c>
    </row>
    <row r="64" spans="1:13" x14ac:dyDescent="0.2">
      <c r="A64" s="7" t="s">
        <v>51</v>
      </c>
      <c r="B64" s="19">
        <v>14</v>
      </c>
      <c r="C64" s="19">
        <v>6</v>
      </c>
      <c r="D64" s="19">
        <v>5</v>
      </c>
      <c r="E64" s="49">
        <v>3</v>
      </c>
      <c r="F64" s="19">
        <v>18</v>
      </c>
      <c r="G64" s="19">
        <v>6</v>
      </c>
      <c r="H64" s="19">
        <v>7</v>
      </c>
      <c r="I64" s="49">
        <v>5</v>
      </c>
      <c r="J64" s="19">
        <v>-4</v>
      </c>
      <c r="K64" s="19">
        <v>0</v>
      </c>
      <c r="L64" s="19">
        <v>-2</v>
      </c>
      <c r="M64" s="20">
        <v>-2</v>
      </c>
    </row>
    <row r="65" spans="1:13" x14ac:dyDescent="0.2">
      <c r="A65" s="7" t="s">
        <v>52</v>
      </c>
      <c r="B65" s="19">
        <v>22</v>
      </c>
      <c r="C65" s="19">
        <v>0</v>
      </c>
      <c r="D65" s="19">
        <v>17</v>
      </c>
      <c r="E65" s="49">
        <v>5</v>
      </c>
      <c r="F65" s="19">
        <v>14</v>
      </c>
      <c r="G65" s="19">
        <v>0</v>
      </c>
      <c r="H65" s="19">
        <v>4</v>
      </c>
      <c r="I65" s="49">
        <v>10</v>
      </c>
      <c r="J65" s="19">
        <v>8</v>
      </c>
      <c r="K65" s="19">
        <v>0</v>
      </c>
      <c r="L65" s="19">
        <v>13</v>
      </c>
      <c r="M65" s="20">
        <v>-5</v>
      </c>
    </row>
    <row r="66" spans="1:13" x14ac:dyDescent="0.2">
      <c r="A66" s="7" t="s">
        <v>53</v>
      </c>
      <c r="B66" s="19">
        <v>5</v>
      </c>
      <c r="C66" s="19">
        <v>0</v>
      </c>
      <c r="D66" s="19">
        <v>3</v>
      </c>
      <c r="E66" s="49">
        <v>2</v>
      </c>
      <c r="F66" s="19">
        <v>9</v>
      </c>
      <c r="G66" s="19">
        <v>2</v>
      </c>
      <c r="H66" s="19">
        <v>2</v>
      </c>
      <c r="I66" s="49">
        <v>5</v>
      </c>
      <c r="J66" s="19">
        <v>-4</v>
      </c>
      <c r="K66" s="19">
        <v>-2</v>
      </c>
      <c r="L66" s="19">
        <v>1</v>
      </c>
      <c r="M66" s="20">
        <v>-3</v>
      </c>
    </row>
    <row r="67" spans="1:13" x14ac:dyDescent="0.2">
      <c r="A67" s="7" t="s">
        <v>54</v>
      </c>
      <c r="B67" s="19">
        <v>69</v>
      </c>
      <c r="C67" s="19">
        <v>8</v>
      </c>
      <c r="D67" s="19">
        <v>24</v>
      </c>
      <c r="E67" s="49">
        <v>37</v>
      </c>
      <c r="F67" s="19">
        <v>44</v>
      </c>
      <c r="G67" s="19">
        <v>7</v>
      </c>
      <c r="H67" s="19">
        <v>17</v>
      </c>
      <c r="I67" s="49">
        <v>20</v>
      </c>
      <c r="J67" s="19">
        <v>25</v>
      </c>
      <c r="K67" s="19">
        <v>1</v>
      </c>
      <c r="L67" s="19">
        <v>7</v>
      </c>
      <c r="M67" s="20">
        <v>17</v>
      </c>
    </row>
    <row r="68" spans="1:13" x14ac:dyDescent="0.2">
      <c r="A68" s="7" t="s">
        <v>55</v>
      </c>
      <c r="B68" s="19">
        <v>81</v>
      </c>
      <c r="C68" s="19">
        <v>16</v>
      </c>
      <c r="D68" s="19">
        <v>43</v>
      </c>
      <c r="E68" s="49">
        <v>22</v>
      </c>
      <c r="F68" s="19">
        <v>60</v>
      </c>
      <c r="G68" s="19">
        <v>14</v>
      </c>
      <c r="H68" s="19">
        <v>19</v>
      </c>
      <c r="I68" s="49">
        <v>27</v>
      </c>
      <c r="J68" s="19">
        <v>21</v>
      </c>
      <c r="K68" s="19">
        <v>2</v>
      </c>
      <c r="L68" s="19">
        <v>24</v>
      </c>
      <c r="M68" s="20">
        <v>-5</v>
      </c>
    </row>
    <row r="69" spans="1:13" x14ac:dyDescent="0.2">
      <c r="A69" s="7" t="s">
        <v>56</v>
      </c>
      <c r="B69" s="19">
        <v>20</v>
      </c>
      <c r="C69" s="19">
        <v>7</v>
      </c>
      <c r="D69" s="19">
        <v>5</v>
      </c>
      <c r="E69" s="49">
        <v>8</v>
      </c>
      <c r="F69" s="19">
        <v>24</v>
      </c>
      <c r="G69" s="19">
        <v>4</v>
      </c>
      <c r="H69" s="19">
        <v>17</v>
      </c>
      <c r="I69" s="49">
        <v>3</v>
      </c>
      <c r="J69" s="19">
        <v>-4</v>
      </c>
      <c r="K69" s="19">
        <v>3</v>
      </c>
      <c r="L69" s="19">
        <v>-12</v>
      </c>
      <c r="M69" s="20">
        <v>5</v>
      </c>
    </row>
    <row r="70" spans="1:13" x14ac:dyDescent="0.2">
      <c r="A70" s="7" t="s">
        <v>57</v>
      </c>
      <c r="B70" s="19">
        <v>64</v>
      </c>
      <c r="C70" s="19">
        <v>26</v>
      </c>
      <c r="D70" s="19">
        <v>17</v>
      </c>
      <c r="E70" s="49">
        <v>21</v>
      </c>
      <c r="F70" s="19">
        <v>37</v>
      </c>
      <c r="G70" s="19">
        <v>4</v>
      </c>
      <c r="H70" s="19">
        <v>9</v>
      </c>
      <c r="I70" s="49">
        <v>24</v>
      </c>
      <c r="J70" s="19">
        <v>27</v>
      </c>
      <c r="K70" s="19">
        <v>22</v>
      </c>
      <c r="L70" s="19">
        <v>8</v>
      </c>
      <c r="M70" s="20">
        <v>-3</v>
      </c>
    </row>
    <row r="71" spans="1:13" x14ac:dyDescent="0.2">
      <c r="A71" s="7" t="s">
        <v>58</v>
      </c>
      <c r="B71" s="19">
        <v>153</v>
      </c>
      <c r="C71" s="19">
        <v>40</v>
      </c>
      <c r="D71" s="19">
        <v>60</v>
      </c>
      <c r="E71" s="49">
        <v>53</v>
      </c>
      <c r="F71" s="19">
        <v>120</v>
      </c>
      <c r="G71" s="19">
        <v>28</v>
      </c>
      <c r="H71" s="19">
        <v>46</v>
      </c>
      <c r="I71" s="49">
        <v>46</v>
      </c>
      <c r="J71" s="19">
        <v>33</v>
      </c>
      <c r="K71" s="19">
        <v>12</v>
      </c>
      <c r="L71" s="19">
        <v>14</v>
      </c>
      <c r="M71" s="20">
        <v>7</v>
      </c>
    </row>
    <row r="72" spans="1:13" x14ac:dyDescent="0.2">
      <c r="A72" s="7" t="s">
        <v>100</v>
      </c>
      <c r="B72" s="19">
        <v>209</v>
      </c>
      <c r="C72" s="19">
        <v>54</v>
      </c>
      <c r="D72" s="19">
        <v>74</v>
      </c>
      <c r="E72" s="49">
        <v>81</v>
      </c>
      <c r="F72" s="19">
        <v>164</v>
      </c>
      <c r="G72" s="19">
        <v>42</v>
      </c>
      <c r="H72" s="19">
        <v>59</v>
      </c>
      <c r="I72" s="49">
        <v>63</v>
      </c>
      <c r="J72" s="19">
        <v>45</v>
      </c>
      <c r="K72" s="19">
        <v>12</v>
      </c>
      <c r="L72" s="19">
        <v>15</v>
      </c>
      <c r="M72" s="20">
        <v>18</v>
      </c>
    </row>
    <row r="73" spans="1:13" x14ac:dyDescent="0.2">
      <c r="A73" s="7" t="s">
        <v>59</v>
      </c>
      <c r="B73" s="19">
        <v>103</v>
      </c>
      <c r="C73" s="19">
        <v>23</v>
      </c>
      <c r="D73" s="19">
        <v>55</v>
      </c>
      <c r="E73" s="49">
        <v>25</v>
      </c>
      <c r="F73" s="19">
        <v>63</v>
      </c>
      <c r="G73" s="19">
        <v>10</v>
      </c>
      <c r="H73" s="19">
        <v>24</v>
      </c>
      <c r="I73" s="49">
        <v>29</v>
      </c>
      <c r="J73" s="19">
        <v>40</v>
      </c>
      <c r="K73" s="19">
        <v>13</v>
      </c>
      <c r="L73" s="19">
        <v>31</v>
      </c>
      <c r="M73" s="20">
        <v>-4</v>
      </c>
    </row>
    <row r="74" spans="1:13" x14ac:dyDescent="0.2">
      <c r="A74" s="7" t="s">
        <v>101</v>
      </c>
      <c r="B74" s="19">
        <v>16</v>
      </c>
      <c r="C74" s="19">
        <v>4</v>
      </c>
      <c r="D74" s="19">
        <v>8</v>
      </c>
      <c r="E74" s="49">
        <v>4</v>
      </c>
      <c r="F74" s="19">
        <v>22</v>
      </c>
      <c r="G74" s="19">
        <v>10</v>
      </c>
      <c r="H74" s="19">
        <v>3</v>
      </c>
      <c r="I74" s="49">
        <v>9</v>
      </c>
      <c r="J74" s="19">
        <v>-6</v>
      </c>
      <c r="K74" s="19">
        <v>-6</v>
      </c>
      <c r="L74" s="19">
        <v>5</v>
      </c>
      <c r="M74" s="20">
        <v>-5</v>
      </c>
    </row>
    <row r="75" spans="1:13" x14ac:dyDescent="0.2">
      <c r="A75" s="6" t="str">
        <f>VLOOKUP("&lt;Zeilentitel_9&gt;",Uebersetzungen!$B$3:$E$103,Uebersetzungen!$B$2+1,FALSE)</f>
        <v>Region Plessur</v>
      </c>
      <c r="B75" s="9">
        <v>3472</v>
      </c>
      <c r="C75" s="9">
        <v>1109</v>
      </c>
      <c r="D75" s="9">
        <v>871</v>
      </c>
      <c r="E75" s="54">
        <v>1492</v>
      </c>
      <c r="F75" s="9">
        <v>3150</v>
      </c>
      <c r="G75" s="9">
        <v>674</v>
      </c>
      <c r="H75" s="9">
        <v>1034</v>
      </c>
      <c r="I75" s="54">
        <v>1442</v>
      </c>
      <c r="J75" s="9">
        <v>322</v>
      </c>
      <c r="K75" s="9">
        <v>435</v>
      </c>
      <c r="L75" s="9">
        <v>-163</v>
      </c>
      <c r="M75" s="12">
        <v>50</v>
      </c>
    </row>
    <row r="76" spans="1:13" x14ac:dyDescent="0.2">
      <c r="A76" s="7" t="s">
        <v>67</v>
      </c>
      <c r="B76" s="19">
        <v>2592</v>
      </c>
      <c r="C76" s="19">
        <v>650</v>
      </c>
      <c r="D76" s="19">
        <v>646</v>
      </c>
      <c r="E76" s="49">
        <v>1296</v>
      </c>
      <c r="F76" s="19">
        <v>2275</v>
      </c>
      <c r="G76" s="19">
        <v>426</v>
      </c>
      <c r="H76" s="19">
        <v>777</v>
      </c>
      <c r="I76" s="49">
        <v>1072</v>
      </c>
      <c r="J76" s="19">
        <v>317</v>
      </c>
      <c r="K76" s="19">
        <v>224</v>
      </c>
      <c r="L76" s="19">
        <v>-131</v>
      </c>
      <c r="M76" s="20">
        <v>224</v>
      </c>
    </row>
    <row r="77" spans="1:13" x14ac:dyDescent="0.2">
      <c r="A77" s="7" t="s">
        <v>68</v>
      </c>
      <c r="B77" s="19">
        <v>412</v>
      </c>
      <c r="C77" s="19">
        <v>247</v>
      </c>
      <c r="D77" s="19">
        <v>70</v>
      </c>
      <c r="E77" s="49">
        <v>95</v>
      </c>
      <c r="F77" s="19">
        <v>452</v>
      </c>
      <c r="G77" s="19">
        <v>106</v>
      </c>
      <c r="H77" s="19">
        <v>97</v>
      </c>
      <c r="I77" s="49">
        <v>249</v>
      </c>
      <c r="J77" s="19">
        <v>-40</v>
      </c>
      <c r="K77" s="19">
        <v>141</v>
      </c>
      <c r="L77" s="19">
        <v>-27</v>
      </c>
      <c r="M77" s="20">
        <v>-154</v>
      </c>
    </row>
    <row r="78" spans="1:13" x14ac:dyDescent="0.2">
      <c r="A78" s="7" t="s">
        <v>69</v>
      </c>
      <c r="B78" s="19">
        <v>436</v>
      </c>
      <c r="C78" s="19">
        <v>204</v>
      </c>
      <c r="D78" s="19">
        <v>146</v>
      </c>
      <c r="E78" s="49">
        <v>86</v>
      </c>
      <c r="F78" s="19">
        <v>406</v>
      </c>
      <c r="G78" s="19">
        <v>141</v>
      </c>
      <c r="H78" s="19">
        <v>155</v>
      </c>
      <c r="I78" s="49">
        <v>110</v>
      </c>
      <c r="J78" s="19">
        <v>30</v>
      </c>
      <c r="K78" s="19">
        <v>63</v>
      </c>
      <c r="L78" s="19">
        <v>-9</v>
      </c>
      <c r="M78" s="20">
        <v>-24</v>
      </c>
    </row>
    <row r="79" spans="1:13" x14ac:dyDescent="0.2">
      <c r="A79" s="7" t="s">
        <v>70</v>
      </c>
      <c r="B79" s="19">
        <v>32</v>
      </c>
      <c r="C79" s="19">
        <v>8</v>
      </c>
      <c r="D79" s="19">
        <v>9</v>
      </c>
      <c r="E79" s="49">
        <v>15</v>
      </c>
      <c r="F79" s="19">
        <v>17</v>
      </c>
      <c r="G79" s="19">
        <v>1</v>
      </c>
      <c r="H79" s="19">
        <v>5</v>
      </c>
      <c r="I79" s="49">
        <v>11</v>
      </c>
      <c r="J79" s="19">
        <v>15</v>
      </c>
      <c r="K79" s="19">
        <v>7</v>
      </c>
      <c r="L79" s="19">
        <v>4</v>
      </c>
      <c r="M79" s="20">
        <v>4</v>
      </c>
    </row>
    <row r="80" spans="1:13" x14ac:dyDescent="0.2">
      <c r="A80" s="6" t="str">
        <f>VLOOKUP("&lt;Zeilentitel_10&gt;",Uebersetzungen!$B$3:$E$103,Uebersetzungen!$B$2+1,FALSE)</f>
        <v>Region Prättigau/Davos</v>
      </c>
      <c r="B80" s="9">
        <v>2251</v>
      </c>
      <c r="C80" s="9">
        <v>787</v>
      </c>
      <c r="D80" s="9">
        <v>624</v>
      </c>
      <c r="E80" s="54">
        <v>840</v>
      </c>
      <c r="F80" s="9">
        <v>2111</v>
      </c>
      <c r="G80" s="9">
        <v>495</v>
      </c>
      <c r="H80" s="9">
        <v>681</v>
      </c>
      <c r="I80" s="54">
        <v>935</v>
      </c>
      <c r="J80" s="9">
        <v>140</v>
      </c>
      <c r="K80" s="9">
        <v>292</v>
      </c>
      <c r="L80" s="9">
        <v>-57</v>
      </c>
      <c r="M80" s="12">
        <v>-95</v>
      </c>
    </row>
    <row r="81" spans="1:13" x14ac:dyDescent="0.2">
      <c r="A81" s="7" t="s">
        <v>61</v>
      </c>
      <c r="B81" s="19">
        <v>970</v>
      </c>
      <c r="C81" s="19">
        <v>517</v>
      </c>
      <c r="D81" s="19">
        <v>303</v>
      </c>
      <c r="E81" s="49">
        <v>150</v>
      </c>
      <c r="F81" s="19">
        <v>997</v>
      </c>
      <c r="G81" s="19">
        <v>308</v>
      </c>
      <c r="H81" s="19">
        <v>400</v>
      </c>
      <c r="I81" s="49">
        <v>289</v>
      </c>
      <c r="J81" s="19">
        <v>-27</v>
      </c>
      <c r="K81" s="19">
        <v>209</v>
      </c>
      <c r="L81" s="19">
        <v>-97</v>
      </c>
      <c r="M81" s="20">
        <v>-139</v>
      </c>
    </row>
    <row r="82" spans="1:13" x14ac:dyDescent="0.2">
      <c r="A82" s="7" t="s">
        <v>62</v>
      </c>
      <c r="B82" s="19">
        <v>54</v>
      </c>
      <c r="C82" s="19">
        <v>11</v>
      </c>
      <c r="D82" s="19">
        <v>9</v>
      </c>
      <c r="E82" s="49">
        <v>34</v>
      </c>
      <c r="F82" s="19">
        <v>51</v>
      </c>
      <c r="G82" s="19">
        <v>7</v>
      </c>
      <c r="H82" s="19">
        <v>9</v>
      </c>
      <c r="I82" s="49">
        <v>35</v>
      </c>
      <c r="J82" s="19">
        <v>3</v>
      </c>
      <c r="K82" s="19">
        <v>4</v>
      </c>
      <c r="L82" s="19">
        <v>0</v>
      </c>
      <c r="M82" s="20">
        <v>-1</v>
      </c>
    </row>
    <row r="83" spans="1:13" x14ac:dyDescent="0.2">
      <c r="A83" s="7" t="s">
        <v>63</v>
      </c>
      <c r="B83" s="19">
        <v>18</v>
      </c>
      <c r="C83" s="19">
        <v>2</v>
      </c>
      <c r="D83" s="19">
        <v>8</v>
      </c>
      <c r="E83" s="49">
        <v>8</v>
      </c>
      <c r="F83" s="19">
        <v>18</v>
      </c>
      <c r="G83" s="19">
        <v>2</v>
      </c>
      <c r="H83" s="19">
        <v>8</v>
      </c>
      <c r="I83" s="49">
        <v>8</v>
      </c>
      <c r="J83" s="19">
        <v>0</v>
      </c>
      <c r="K83" s="19">
        <v>0</v>
      </c>
      <c r="L83" s="19">
        <v>0</v>
      </c>
      <c r="M83" s="20">
        <v>0</v>
      </c>
    </row>
    <row r="84" spans="1:13" x14ac:dyDescent="0.2">
      <c r="A84" s="7" t="s">
        <v>64</v>
      </c>
      <c r="B84" s="19">
        <v>94</v>
      </c>
      <c r="C84" s="19">
        <v>11</v>
      </c>
      <c r="D84" s="19">
        <v>12</v>
      </c>
      <c r="E84" s="49">
        <v>71</v>
      </c>
      <c r="F84" s="19">
        <v>67</v>
      </c>
      <c r="G84" s="19">
        <v>8</v>
      </c>
      <c r="H84" s="19">
        <v>17</v>
      </c>
      <c r="I84" s="49">
        <v>42</v>
      </c>
      <c r="J84" s="19">
        <v>27</v>
      </c>
      <c r="K84" s="19">
        <v>3</v>
      </c>
      <c r="L84" s="19">
        <v>-5</v>
      </c>
      <c r="M84" s="20">
        <v>29</v>
      </c>
    </row>
    <row r="85" spans="1:13" x14ac:dyDescent="0.2">
      <c r="A85" s="7" t="s">
        <v>102</v>
      </c>
      <c r="B85" s="19">
        <v>330</v>
      </c>
      <c r="C85" s="19">
        <v>109</v>
      </c>
      <c r="D85" s="19">
        <v>109</v>
      </c>
      <c r="E85" s="49">
        <v>112</v>
      </c>
      <c r="F85" s="19">
        <v>307</v>
      </c>
      <c r="G85" s="19">
        <v>70</v>
      </c>
      <c r="H85" s="19">
        <v>95</v>
      </c>
      <c r="I85" s="49">
        <v>142</v>
      </c>
      <c r="J85" s="19">
        <v>23</v>
      </c>
      <c r="K85" s="19">
        <v>39</v>
      </c>
      <c r="L85" s="19">
        <v>14</v>
      </c>
      <c r="M85" s="20">
        <v>-30</v>
      </c>
    </row>
    <row r="86" spans="1:13" x14ac:dyDescent="0.2">
      <c r="A86" s="7" t="s">
        <v>91</v>
      </c>
      <c r="B86" s="19">
        <v>16</v>
      </c>
      <c r="C86" s="19">
        <v>1</v>
      </c>
      <c r="D86" s="19">
        <v>3</v>
      </c>
      <c r="E86" s="49">
        <v>12</v>
      </c>
      <c r="F86" s="19">
        <v>21</v>
      </c>
      <c r="G86" s="19">
        <v>1</v>
      </c>
      <c r="H86" s="19">
        <v>6</v>
      </c>
      <c r="I86" s="49">
        <v>14</v>
      </c>
      <c r="J86" s="19">
        <v>-5</v>
      </c>
      <c r="K86" s="19">
        <v>0</v>
      </c>
      <c r="L86" s="19">
        <v>-3</v>
      </c>
      <c r="M86" s="20">
        <v>-2</v>
      </c>
    </row>
    <row r="87" spans="1:13" x14ac:dyDescent="0.2">
      <c r="A87" s="7" t="s">
        <v>65</v>
      </c>
      <c r="B87" s="19">
        <v>71</v>
      </c>
      <c r="C87" s="19">
        <v>15</v>
      </c>
      <c r="D87" s="19">
        <v>14</v>
      </c>
      <c r="E87" s="49">
        <v>42</v>
      </c>
      <c r="F87" s="19">
        <v>84</v>
      </c>
      <c r="G87" s="19">
        <v>16</v>
      </c>
      <c r="H87" s="19">
        <v>10</v>
      </c>
      <c r="I87" s="49">
        <v>58</v>
      </c>
      <c r="J87" s="19">
        <v>-13</v>
      </c>
      <c r="K87" s="19">
        <v>-1</v>
      </c>
      <c r="L87" s="19">
        <v>4</v>
      </c>
      <c r="M87" s="20">
        <v>-16</v>
      </c>
    </row>
    <row r="88" spans="1:13" x14ac:dyDescent="0.2">
      <c r="A88" s="7" t="s">
        <v>66</v>
      </c>
      <c r="B88" s="19">
        <v>168</v>
      </c>
      <c r="C88" s="19">
        <v>39</v>
      </c>
      <c r="D88" s="19">
        <v>37</v>
      </c>
      <c r="E88" s="49">
        <v>92</v>
      </c>
      <c r="F88" s="19">
        <v>106</v>
      </c>
      <c r="G88" s="19">
        <v>24</v>
      </c>
      <c r="H88" s="19">
        <v>25</v>
      </c>
      <c r="I88" s="49">
        <v>57</v>
      </c>
      <c r="J88" s="19">
        <v>62</v>
      </c>
      <c r="K88" s="19">
        <v>15</v>
      </c>
      <c r="L88" s="19">
        <v>12</v>
      </c>
      <c r="M88" s="20">
        <v>35</v>
      </c>
    </row>
    <row r="89" spans="1:13" x14ac:dyDescent="0.2">
      <c r="A89" s="7" t="s">
        <v>79</v>
      </c>
      <c r="B89" s="19">
        <v>154</v>
      </c>
      <c r="C89" s="19">
        <v>26</v>
      </c>
      <c r="D89" s="19">
        <v>35</v>
      </c>
      <c r="E89" s="49">
        <v>93</v>
      </c>
      <c r="F89" s="19">
        <v>154</v>
      </c>
      <c r="G89" s="19">
        <v>25</v>
      </c>
      <c r="H89" s="19">
        <v>28</v>
      </c>
      <c r="I89" s="49">
        <v>101</v>
      </c>
      <c r="J89" s="19">
        <v>0</v>
      </c>
      <c r="K89" s="19">
        <v>1</v>
      </c>
      <c r="L89" s="19">
        <v>7</v>
      </c>
      <c r="M89" s="20">
        <v>-8</v>
      </c>
    </row>
    <row r="90" spans="1:13" x14ac:dyDescent="0.2">
      <c r="A90" s="7" t="s">
        <v>80</v>
      </c>
      <c r="B90" s="19">
        <v>243</v>
      </c>
      <c r="C90" s="19">
        <v>42</v>
      </c>
      <c r="D90" s="19">
        <v>46</v>
      </c>
      <c r="E90" s="49">
        <v>155</v>
      </c>
      <c r="F90" s="19">
        <v>187</v>
      </c>
      <c r="G90" s="19">
        <v>25</v>
      </c>
      <c r="H90" s="19">
        <v>55</v>
      </c>
      <c r="I90" s="49">
        <v>107</v>
      </c>
      <c r="J90" s="19">
        <v>56</v>
      </c>
      <c r="K90" s="19">
        <v>17</v>
      </c>
      <c r="L90" s="19">
        <v>-9</v>
      </c>
      <c r="M90" s="20">
        <v>48</v>
      </c>
    </row>
    <row r="91" spans="1:13" x14ac:dyDescent="0.2">
      <c r="A91" s="7" t="s">
        <v>81</v>
      </c>
      <c r="B91" s="19">
        <v>133</v>
      </c>
      <c r="C91" s="19">
        <v>14</v>
      </c>
      <c r="D91" s="19">
        <v>48</v>
      </c>
      <c r="E91" s="49">
        <v>71</v>
      </c>
      <c r="F91" s="19">
        <v>119</v>
      </c>
      <c r="G91" s="19">
        <v>9</v>
      </c>
      <c r="H91" s="19">
        <v>28</v>
      </c>
      <c r="I91" s="49">
        <v>82</v>
      </c>
      <c r="J91" s="19">
        <v>14</v>
      </c>
      <c r="K91" s="19">
        <v>5</v>
      </c>
      <c r="L91" s="19">
        <v>20</v>
      </c>
      <c r="M91" s="20">
        <v>-11</v>
      </c>
    </row>
    <row r="92" spans="1:13" x14ac:dyDescent="0.2">
      <c r="A92" s="6" t="str">
        <f>VLOOKUP("&lt;Zeilentitel_11&gt;",Uebersetzungen!$B$3:$E$103,Uebersetzungen!$B$2+1,FALSE)</f>
        <v>Region Surselva</v>
      </c>
      <c r="B92" s="9">
        <v>1546</v>
      </c>
      <c r="C92" s="9">
        <v>447</v>
      </c>
      <c r="D92" s="9">
        <v>450</v>
      </c>
      <c r="E92" s="54">
        <v>649</v>
      </c>
      <c r="F92" s="9">
        <v>1409</v>
      </c>
      <c r="G92" s="9">
        <v>275</v>
      </c>
      <c r="H92" s="9">
        <v>410</v>
      </c>
      <c r="I92" s="54">
        <v>724</v>
      </c>
      <c r="J92" s="9">
        <v>137</v>
      </c>
      <c r="K92" s="9">
        <v>172</v>
      </c>
      <c r="L92" s="9">
        <v>40</v>
      </c>
      <c r="M92" s="12">
        <v>-75</v>
      </c>
    </row>
    <row r="93" spans="1:13" x14ac:dyDescent="0.2">
      <c r="A93" s="7" t="s">
        <v>6</v>
      </c>
      <c r="B93" s="19">
        <v>40</v>
      </c>
      <c r="C93" s="19">
        <v>13</v>
      </c>
      <c r="D93" s="19">
        <v>13</v>
      </c>
      <c r="E93" s="49">
        <v>14</v>
      </c>
      <c r="F93" s="19">
        <v>29</v>
      </c>
      <c r="G93" s="19">
        <v>4</v>
      </c>
      <c r="H93" s="19">
        <v>10</v>
      </c>
      <c r="I93" s="49">
        <v>15</v>
      </c>
      <c r="J93" s="19">
        <v>11</v>
      </c>
      <c r="K93" s="19">
        <v>9</v>
      </c>
      <c r="L93" s="19">
        <v>3</v>
      </c>
      <c r="M93" s="20">
        <v>-1</v>
      </c>
    </row>
    <row r="94" spans="1:13" x14ac:dyDescent="0.2">
      <c r="A94" s="7" t="s">
        <v>7</v>
      </c>
      <c r="B94" s="19">
        <v>274</v>
      </c>
      <c r="C94" s="19">
        <v>67</v>
      </c>
      <c r="D94" s="19">
        <v>126</v>
      </c>
      <c r="E94" s="49">
        <v>81</v>
      </c>
      <c r="F94" s="19">
        <v>280</v>
      </c>
      <c r="G94" s="19">
        <v>62</v>
      </c>
      <c r="H94" s="19">
        <v>81</v>
      </c>
      <c r="I94" s="49">
        <v>137</v>
      </c>
      <c r="J94" s="19">
        <v>-6</v>
      </c>
      <c r="K94" s="19">
        <v>5</v>
      </c>
      <c r="L94" s="19">
        <v>45</v>
      </c>
      <c r="M94" s="20">
        <v>-56</v>
      </c>
    </row>
    <row r="95" spans="1:13" x14ac:dyDescent="0.2">
      <c r="A95" s="7" t="s">
        <v>8</v>
      </c>
      <c r="B95" s="19">
        <v>41</v>
      </c>
      <c r="C95" s="19">
        <v>11</v>
      </c>
      <c r="D95" s="19">
        <v>3</v>
      </c>
      <c r="E95" s="49">
        <v>27</v>
      </c>
      <c r="F95" s="19">
        <v>39</v>
      </c>
      <c r="G95" s="19">
        <v>4</v>
      </c>
      <c r="H95" s="19">
        <v>8</v>
      </c>
      <c r="I95" s="49">
        <v>27</v>
      </c>
      <c r="J95" s="19">
        <v>2</v>
      </c>
      <c r="K95" s="19">
        <v>7</v>
      </c>
      <c r="L95" s="19">
        <v>-5</v>
      </c>
      <c r="M95" s="20">
        <v>0</v>
      </c>
    </row>
    <row r="96" spans="1:13" x14ac:dyDescent="0.2">
      <c r="A96" s="7" t="s">
        <v>9</v>
      </c>
      <c r="B96" s="19">
        <v>51</v>
      </c>
      <c r="C96" s="19">
        <v>9</v>
      </c>
      <c r="D96" s="19">
        <v>12</v>
      </c>
      <c r="E96" s="49">
        <v>30</v>
      </c>
      <c r="F96" s="19">
        <v>51</v>
      </c>
      <c r="G96" s="19">
        <v>7</v>
      </c>
      <c r="H96" s="19">
        <v>7</v>
      </c>
      <c r="I96" s="49">
        <v>37</v>
      </c>
      <c r="J96" s="19">
        <v>0</v>
      </c>
      <c r="K96" s="19">
        <v>2</v>
      </c>
      <c r="L96" s="19">
        <v>5</v>
      </c>
      <c r="M96" s="20">
        <v>-7</v>
      </c>
    </row>
    <row r="97" spans="1:13" x14ac:dyDescent="0.2">
      <c r="A97" s="7" t="s">
        <v>10</v>
      </c>
      <c r="B97" s="19">
        <v>85</v>
      </c>
      <c r="C97" s="19">
        <v>49</v>
      </c>
      <c r="D97" s="19">
        <v>19</v>
      </c>
      <c r="E97" s="49">
        <v>17</v>
      </c>
      <c r="F97" s="19">
        <v>77</v>
      </c>
      <c r="G97" s="19">
        <v>15</v>
      </c>
      <c r="H97" s="19">
        <v>26</v>
      </c>
      <c r="I97" s="49">
        <v>36</v>
      </c>
      <c r="J97" s="19">
        <v>8</v>
      </c>
      <c r="K97" s="19">
        <v>34</v>
      </c>
      <c r="L97" s="19">
        <v>-7</v>
      </c>
      <c r="M97" s="20">
        <v>-19</v>
      </c>
    </row>
    <row r="98" spans="1:13" x14ac:dyDescent="0.2">
      <c r="A98" s="7" t="s">
        <v>11</v>
      </c>
      <c r="B98" s="19">
        <v>127</v>
      </c>
      <c r="C98" s="19">
        <v>35</v>
      </c>
      <c r="D98" s="19">
        <v>42</v>
      </c>
      <c r="E98" s="49">
        <v>50</v>
      </c>
      <c r="F98" s="19">
        <v>113</v>
      </c>
      <c r="G98" s="19">
        <v>17</v>
      </c>
      <c r="H98" s="19">
        <v>34</v>
      </c>
      <c r="I98" s="49">
        <v>62</v>
      </c>
      <c r="J98" s="19">
        <v>14</v>
      </c>
      <c r="K98" s="19">
        <v>18</v>
      </c>
      <c r="L98" s="19">
        <v>8</v>
      </c>
      <c r="M98" s="20">
        <v>-12</v>
      </c>
    </row>
    <row r="99" spans="1:13" x14ac:dyDescent="0.2">
      <c r="A99" s="7" t="s">
        <v>12</v>
      </c>
      <c r="B99" s="19">
        <v>352</v>
      </c>
      <c r="C99" s="19">
        <v>94</v>
      </c>
      <c r="D99" s="19">
        <v>66</v>
      </c>
      <c r="E99" s="49">
        <v>192</v>
      </c>
      <c r="F99" s="19">
        <v>306</v>
      </c>
      <c r="G99" s="19">
        <v>74</v>
      </c>
      <c r="H99" s="19">
        <v>68</v>
      </c>
      <c r="I99" s="49">
        <v>164</v>
      </c>
      <c r="J99" s="19">
        <v>46</v>
      </c>
      <c r="K99" s="19">
        <v>20</v>
      </c>
      <c r="L99" s="19">
        <v>-2</v>
      </c>
      <c r="M99" s="20">
        <v>28</v>
      </c>
    </row>
    <row r="100" spans="1:13" x14ac:dyDescent="0.2">
      <c r="A100" s="7" t="s">
        <v>23</v>
      </c>
      <c r="B100" s="19">
        <v>38</v>
      </c>
      <c r="C100" s="19">
        <v>7</v>
      </c>
      <c r="D100" s="19">
        <v>9</v>
      </c>
      <c r="E100" s="49">
        <v>22</v>
      </c>
      <c r="F100" s="19">
        <v>37</v>
      </c>
      <c r="G100" s="19">
        <v>10</v>
      </c>
      <c r="H100" s="19">
        <v>7</v>
      </c>
      <c r="I100" s="49">
        <v>20</v>
      </c>
      <c r="J100" s="19">
        <v>1</v>
      </c>
      <c r="K100" s="19">
        <v>-3</v>
      </c>
      <c r="L100" s="19">
        <v>2</v>
      </c>
      <c r="M100" s="20">
        <v>2</v>
      </c>
    </row>
    <row r="101" spans="1:13" x14ac:dyDescent="0.2">
      <c r="A101" s="7" t="s">
        <v>82</v>
      </c>
      <c r="B101" s="19">
        <v>83</v>
      </c>
      <c r="C101" s="19">
        <v>20</v>
      </c>
      <c r="D101" s="19">
        <v>25</v>
      </c>
      <c r="E101" s="49">
        <v>38</v>
      </c>
      <c r="F101" s="19">
        <v>87</v>
      </c>
      <c r="G101" s="19">
        <v>11</v>
      </c>
      <c r="H101" s="19">
        <v>31</v>
      </c>
      <c r="I101" s="49">
        <v>45</v>
      </c>
      <c r="J101" s="19">
        <v>-4</v>
      </c>
      <c r="K101" s="19">
        <v>9</v>
      </c>
      <c r="L101" s="19">
        <v>-6</v>
      </c>
      <c r="M101" s="20">
        <v>-7</v>
      </c>
    </row>
    <row r="102" spans="1:13" x14ac:dyDescent="0.2">
      <c r="A102" s="7" t="s">
        <v>83</v>
      </c>
      <c r="B102" s="19">
        <v>154</v>
      </c>
      <c r="C102" s="19">
        <v>56</v>
      </c>
      <c r="D102" s="19">
        <v>49</v>
      </c>
      <c r="E102" s="49">
        <v>49</v>
      </c>
      <c r="F102" s="19">
        <v>116</v>
      </c>
      <c r="G102" s="19">
        <v>27</v>
      </c>
      <c r="H102" s="19">
        <v>39</v>
      </c>
      <c r="I102" s="49">
        <v>50</v>
      </c>
      <c r="J102" s="19">
        <v>38</v>
      </c>
      <c r="K102" s="19">
        <v>29</v>
      </c>
      <c r="L102" s="19">
        <v>10</v>
      </c>
      <c r="M102" s="20">
        <v>-1</v>
      </c>
    </row>
    <row r="103" spans="1:13" x14ac:dyDescent="0.2">
      <c r="A103" s="7" t="s">
        <v>84</v>
      </c>
      <c r="B103" s="19">
        <v>14</v>
      </c>
      <c r="C103" s="19">
        <v>1</v>
      </c>
      <c r="D103" s="19">
        <v>5</v>
      </c>
      <c r="E103" s="49">
        <v>8</v>
      </c>
      <c r="F103" s="19">
        <v>14</v>
      </c>
      <c r="G103" s="19">
        <v>2</v>
      </c>
      <c r="H103" s="19">
        <v>6</v>
      </c>
      <c r="I103" s="49">
        <v>6</v>
      </c>
      <c r="J103" s="19">
        <v>0</v>
      </c>
      <c r="K103" s="19">
        <v>-1</v>
      </c>
      <c r="L103" s="19">
        <v>-1</v>
      </c>
      <c r="M103" s="20">
        <v>2</v>
      </c>
    </row>
    <row r="104" spans="1:13" x14ac:dyDescent="0.2">
      <c r="A104" s="7" t="s">
        <v>85</v>
      </c>
      <c r="B104" s="19">
        <v>54</v>
      </c>
      <c r="C104" s="19">
        <v>13</v>
      </c>
      <c r="D104" s="19">
        <v>6</v>
      </c>
      <c r="E104" s="49">
        <v>35</v>
      </c>
      <c r="F104" s="19">
        <v>59</v>
      </c>
      <c r="G104" s="19">
        <v>11</v>
      </c>
      <c r="H104" s="19">
        <v>14</v>
      </c>
      <c r="I104" s="49">
        <v>34</v>
      </c>
      <c r="J104" s="19">
        <v>-5</v>
      </c>
      <c r="K104" s="19">
        <v>2</v>
      </c>
      <c r="L104" s="19">
        <v>-8</v>
      </c>
      <c r="M104" s="20">
        <v>1</v>
      </c>
    </row>
    <row r="105" spans="1:13" x14ac:dyDescent="0.2">
      <c r="A105" s="7" t="s">
        <v>86</v>
      </c>
      <c r="B105" s="19">
        <v>77</v>
      </c>
      <c r="C105" s="19">
        <v>29</v>
      </c>
      <c r="D105" s="19">
        <v>29</v>
      </c>
      <c r="E105" s="49">
        <v>19</v>
      </c>
      <c r="F105" s="19">
        <v>51</v>
      </c>
      <c r="G105" s="19">
        <v>13</v>
      </c>
      <c r="H105" s="19">
        <v>23</v>
      </c>
      <c r="I105" s="49">
        <v>15</v>
      </c>
      <c r="J105" s="19">
        <v>26</v>
      </c>
      <c r="K105" s="19">
        <v>16</v>
      </c>
      <c r="L105" s="19">
        <v>6</v>
      </c>
      <c r="M105" s="20">
        <v>4</v>
      </c>
    </row>
    <row r="106" spans="1:13" x14ac:dyDescent="0.2">
      <c r="A106" s="7" t="s">
        <v>87</v>
      </c>
      <c r="B106" s="19">
        <v>76</v>
      </c>
      <c r="C106" s="19">
        <v>21</v>
      </c>
      <c r="D106" s="19">
        <v>19</v>
      </c>
      <c r="E106" s="49">
        <v>36</v>
      </c>
      <c r="F106" s="19">
        <v>87</v>
      </c>
      <c r="G106" s="19">
        <v>11</v>
      </c>
      <c r="H106" s="19">
        <v>24</v>
      </c>
      <c r="I106" s="49">
        <v>52</v>
      </c>
      <c r="J106" s="19">
        <v>-11</v>
      </c>
      <c r="K106" s="19">
        <v>10</v>
      </c>
      <c r="L106" s="19">
        <v>-5</v>
      </c>
      <c r="M106" s="20">
        <v>-16</v>
      </c>
    </row>
    <row r="107" spans="1:13" x14ac:dyDescent="0.2">
      <c r="A107" s="7" t="s">
        <v>92</v>
      </c>
      <c r="B107" s="19">
        <v>80</v>
      </c>
      <c r="C107" s="19">
        <v>22</v>
      </c>
      <c r="D107" s="19">
        <v>27</v>
      </c>
      <c r="E107" s="49">
        <v>31</v>
      </c>
      <c r="F107" s="19">
        <v>63</v>
      </c>
      <c r="G107" s="19">
        <v>7</v>
      </c>
      <c r="H107" s="19">
        <v>32</v>
      </c>
      <c r="I107" s="49">
        <v>24</v>
      </c>
      <c r="J107" s="19">
        <v>17</v>
      </c>
      <c r="K107" s="19">
        <v>15</v>
      </c>
      <c r="L107" s="19">
        <v>-5</v>
      </c>
      <c r="M107" s="20">
        <v>7</v>
      </c>
    </row>
    <row r="108" spans="1:13" x14ac:dyDescent="0.2">
      <c r="A108" s="6" t="str">
        <f>VLOOKUP("&lt;Zeilentitel_12&gt;",Uebersetzungen!$B$3:$E$103,Uebersetzungen!$B$2+1,FALSE)</f>
        <v>Region Viamala</v>
      </c>
      <c r="B108" s="9">
        <v>1143</v>
      </c>
      <c r="C108" s="9">
        <v>213</v>
      </c>
      <c r="D108" s="9">
        <v>210</v>
      </c>
      <c r="E108" s="54">
        <v>720</v>
      </c>
      <c r="F108" s="9">
        <v>1060</v>
      </c>
      <c r="G108" s="9">
        <v>154</v>
      </c>
      <c r="H108" s="9">
        <v>199</v>
      </c>
      <c r="I108" s="54">
        <v>707</v>
      </c>
      <c r="J108" s="9">
        <v>83</v>
      </c>
      <c r="K108" s="9">
        <v>59</v>
      </c>
      <c r="L108" s="9">
        <v>11</v>
      </c>
      <c r="M108" s="12">
        <v>13</v>
      </c>
    </row>
    <row r="109" spans="1:13" x14ac:dyDescent="0.2">
      <c r="A109" s="7" t="s">
        <v>13</v>
      </c>
      <c r="B109" s="19">
        <v>48</v>
      </c>
      <c r="C109" s="19">
        <v>4</v>
      </c>
      <c r="D109" s="19">
        <v>5</v>
      </c>
      <c r="E109" s="49">
        <v>39</v>
      </c>
      <c r="F109" s="19">
        <v>36</v>
      </c>
      <c r="G109" s="19">
        <v>6</v>
      </c>
      <c r="H109" s="19">
        <v>3</v>
      </c>
      <c r="I109" s="49">
        <v>27</v>
      </c>
      <c r="J109" s="19">
        <v>12</v>
      </c>
      <c r="K109" s="19">
        <v>-2</v>
      </c>
      <c r="L109" s="19">
        <v>2</v>
      </c>
      <c r="M109" s="20">
        <v>12</v>
      </c>
    </row>
    <row r="110" spans="1:13" x14ac:dyDescent="0.2">
      <c r="A110" s="7" t="s">
        <v>14</v>
      </c>
      <c r="B110" s="19">
        <v>21</v>
      </c>
      <c r="C110" s="19">
        <v>7</v>
      </c>
      <c r="D110" s="19">
        <v>3</v>
      </c>
      <c r="E110" s="49">
        <v>11</v>
      </c>
      <c r="F110" s="19">
        <v>26</v>
      </c>
      <c r="G110" s="19">
        <v>12</v>
      </c>
      <c r="H110" s="19">
        <v>2</v>
      </c>
      <c r="I110" s="49">
        <v>12</v>
      </c>
      <c r="J110" s="19">
        <v>-5</v>
      </c>
      <c r="K110" s="19">
        <v>-5</v>
      </c>
      <c r="L110" s="19">
        <v>1</v>
      </c>
      <c r="M110" s="20">
        <v>-1</v>
      </c>
    </row>
    <row r="111" spans="1:13" x14ac:dyDescent="0.2">
      <c r="A111" s="7" t="s">
        <v>15</v>
      </c>
      <c r="B111" s="19">
        <v>45</v>
      </c>
      <c r="C111" s="19">
        <v>2</v>
      </c>
      <c r="D111" s="19">
        <v>5</v>
      </c>
      <c r="E111" s="49">
        <v>38</v>
      </c>
      <c r="F111" s="19">
        <v>41</v>
      </c>
      <c r="G111" s="19">
        <v>0</v>
      </c>
      <c r="H111" s="19">
        <v>8</v>
      </c>
      <c r="I111" s="49">
        <v>33</v>
      </c>
      <c r="J111" s="19">
        <v>4</v>
      </c>
      <c r="K111" s="19">
        <v>2</v>
      </c>
      <c r="L111" s="19">
        <v>-3</v>
      </c>
      <c r="M111" s="20">
        <v>5</v>
      </c>
    </row>
    <row r="112" spans="1:13" x14ac:dyDescent="0.2">
      <c r="A112" s="7" t="s">
        <v>16</v>
      </c>
      <c r="B112" s="19">
        <v>70</v>
      </c>
      <c r="C112" s="19">
        <v>6</v>
      </c>
      <c r="D112" s="19">
        <v>14</v>
      </c>
      <c r="E112" s="49">
        <v>50</v>
      </c>
      <c r="F112" s="19">
        <v>58</v>
      </c>
      <c r="G112" s="19">
        <v>10</v>
      </c>
      <c r="H112" s="19">
        <v>7</v>
      </c>
      <c r="I112" s="49">
        <v>41</v>
      </c>
      <c r="J112" s="19">
        <v>12</v>
      </c>
      <c r="K112" s="19">
        <v>-4</v>
      </c>
      <c r="L112" s="19">
        <v>7</v>
      </c>
      <c r="M112" s="20">
        <v>9</v>
      </c>
    </row>
    <row r="113" spans="1:13" x14ac:dyDescent="0.2">
      <c r="A113" s="7" t="s">
        <v>17</v>
      </c>
      <c r="B113" s="19">
        <v>232</v>
      </c>
      <c r="C113" s="19">
        <v>48</v>
      </c>
      <c r="D113" s="19">
        <v>39</v>
      </c>
      <c r="E113" s="49">
        <v>145</v>
      </c>
      <c r="F113" s="19">
        <v>208</v>
      </c>
      <c r="G113" s="19">
        <v>25</v>
      </c>
      <c r="H113" s="19">
        <v>35</v>
      </c>
      <c r="I113" s="49">
        <v>148</v>
      </c>
      <c r="J113" s="19">
        <v>24</v>
      </c>
      <c r="K113" s="19">
        <v>23</v>
      </c>
      <c r="L113" s="19">
        <v>4</v>
      </c>
      <c r="M113" s="20">
        <v>-3</v>
      </c>
    </row>
    <row r="114" spans="1:13" x14ac:dyDescent="0.2">
      <c r="A114" s="7" t="s">
        <v>18</v>
      </c>
      <c r="B114" s="19">
        <v>19</v>
      </c>
      <c r="C114" s="19">
        <v>2</v>
      </c>
      <c r="D114" s="19">
        <v>3</v>
      </c>
      <c r="E114" s="49">
        <v>14</v>
      </c>
      <c r="F114" s="19">
        <v>16</v>
      </c>
      <c r="G114" s="19">
        <v>1</v>
      </c>
      <c r="H114" s="19">
        <v>5</v>
      </c>
      <c r="I114" s="49">
        <v>10</v>
      </c>
      <c r="J114" s="19">
        <v>3</v>
      </c>
      <c r="K114" s="19">
        <v>1</v>
      </c>
      <c r="L114" s="19">
        <v>-2</v>
      </c>
      <c r="M114" s="20">
        <v>4</v>
      </c>
    </row>
    <row r="115" spans="1:13" x14ac:dyDescent="0.2">
      <c r="A115" s="7" t="s">
        <v>19</v>
      </c>
      <c r="B115" s="19">
        <v>24</v>
      </c>
      <c r="C115" s="19">
        <v>6</v>
      </c>
      <c r="D115" s="19">
        <v>1</v>
      </c>
      <c r="E115" s="49">
        <v>17</v>
      </c>
      <c r="F115" s="19">
        <v>30</v>
      </c>
      <c r="G115" s="19">
        <v>9</v>
      </c>
      <c r="H115" s="19">
        <v>1</v>
      </c>
      <c r="I115" s="49">
        <v>20</v>
      </c>
      <c r="J115" s="19">
        <v>-6</v>
      </c>
      <c r="K115" s="19">
        <v>-3</v>
      </c>
      <c r="L115" s="19">
        <v>0</v>
      </c>
      <c r="M115" s="20">
        <v>-3</v>
      </c>
    </row>
    <row r="116" spans="1:13" x14ac:dyDescent="0.2">
      <c r="A116" s="7" t="s">
        <v>20</v>
      </c>
      <c r="B116" s="19">
        <v>303</v>
      </c>
      <c r="C116" s="19">
        <v>56</v>
      </c>
      <c r="D116" s="19">
        <v>60</v>
      </c>
      <c r="E116" s="49">
        <v>187</v>
      </c>
      <c r="F116" s="19">
        <v>317</v>
      </c>
      <c r="G116" s="19">
        <v>51</v>
      </c>
      <c r="H116" s="19">
        <v>62</v>
      </c>
      <c r="I116" s="49">
        <v>204</v>
      </c>
      <c r="J116" s="19">
        <v>-14</v>
      </c>
      <c r="K116" s="19">
        <v>5</v>
      </c>
      <c r="L116" s="19">
        <v>-2</v>
      </c>
      <c r="M116" s="20">
        <v>-17</v>
      </c>
    </row>
    <row r="117" spans="1:13" x14ac:dyDescent="0.2">
      <c r="A117" s="7" t="s">
        <v>21</v>
      </c>
      <c r="B117" s="19">
        <v>11</v>
      </c>
      <c r="C117" s="19">
        <v>1</v>
      </c>
      <c r="D117" s="19">
        <v>4</v>
      </c>
      <c r="E117" s="49">
        <v>6</v>
      </c>
      <c r="F117" s="19">
        <v>3</v>
      </c>
      <c r="G117" s="19">
        <v>0</v>
      </c>
      <c r="H117" s="19">
        <v>1</v>
      </c>
      <c r="I117" s="49">
        <v>2</v>
      </c>
      <c r="J117" s="19">
        <v>8</v>
      </c>
      <c r="K117" s="19">
        <v>1</v>
      </c>
      <c r="L117" s="19">
        <v>3</v>
      </c>
      <c r="M117" s="20">
        <v>4</v>
      </c>
    </row>
    <row r="118" spans="1:13" x14ac:dyDescent="0.2">
      <c r="A118" s="7" t="s">
        <v>22</v>
      </c>
      <c r="B118" s="19">
        <v>9</v>
      </c>
      <c r="C118" s="19">
        <v>3</v>
      </c>
      <c r="D118" s="19">
        <v>2</v>
      </c>
      <c r="E118" s="49">
        <v>4</v>
      </c>
      <c r="F118" s="19">
        <v>6</v>
      </c>
      <c r="G118" s="19">
        <v>0</v>
      </c>
      <c r="H118" s="19">
        <v>2</v>
      </c>
      <c r="I118" s="49">
        <v>4</v>
      </c>
      <c r="J118" s="19">
        <v>3</v>
      </c>
      <c r="K118" s="19">
        <v>3</v>
      </c>
      <c r="L118" s="19">
        <v>0</v>
      </c>
      <c r="M118" s="20">
        <v>0</v>
      </c>
    </row>
    <row r="119" spans="1:13" x14ac:dyDescent="0.2">
      <c r="A119" s="7" t="s">
        <v>24</v>
      </c>
      <c r="B119" s="19">
        <v>163</v>
      </c>
      <c r="C119" s="19">
        <v>21</v>
      </c>
      <c r="D119" s="19">
        <v>30</v>
      </c>
      <c r="E119" s="49">
        <v>112</v>
      </c>
      <c r="F119" s="19">
        <v>132</v>
      </c>
      <c r="G119" s="19">
        <v>16</v>
      </c>
      <c r="H119" s="19">
        <v>32</v>
      </c>
      <c r="I119" s="49">
        <v>84</v>
      </c>
      <c r="J119" s="19">
        <v>31</v>
      </c>
      <c r="K119" s="19">
        <v>5</v>
      </c>
      <c r="L119" s="19">
        <v>-2</v>
      </c>
      <c r="M119" s="20">
        <v>28</v>
      </c>
    </row>
    <row r="120" spans="1:13" x14ac:dyDescent="0.2">
      <c r="A120" s="7" t="s">
        <v>25</v>
      </c>
      <c r="B120" s="19">
        <v>14</v>
      </c>
      <c r="C120" s="19">
        <v>4</v>
      </c>
      <c r="D120" s="19">
        <v>3</v>
      </c>
      <c r="E120" s="49">
        <v>7</v>
      </c>
      <c r="F120" s="19">
        <v>12</v>
      </c>
      <c r="G120" s="19">
        <v>2</v>
      </c>
      <c r="H120" s="19">
        <v>2</v>
      </c>
      <c r="I120" s="49">
        <v>8</v>
      </c>
      <c r="J120" s="19">
        <v>2</v>
      </c>
      <c r="K120" s="19">
        <v>2</v>
      </c>
      <c r="L120" s="19">
        <v>1</v>
      </c>
      <c r="M120" s="20">
        <v>-1</v>
      </c>
    </row>
    <row r="121" spans="1:13" x14ac:dyDescent="0.2">
      <c r="A121" s="7" t="s">
        <v>26</v>
      </c>
      <c r="B121" s="19">
        <v>11</v>
      </c>
      <c r="C121" s="19">
        <v>2</v>
      </c>
      <c r="D121" s="19">
        <v>8</v>
      </c>
      <c r="E121" s="49">
        <v>1</v>
      </c>
      <c r="F121" s="19">
        <v>11</v>
      </c>
      <c r="G121" s="19">
        <v>2</v>
      </c>
      <c r="H121" s="19">
        <v>0</v>
      </c>
      <c r="I121" s="49">
        <v>9</v>
      </c>
      <c r="J121" s="19">
        <v>0</v>
      </c>
      <c r="K121" s="19">
        <v>0</v>
      </c>
      <c r="L121" s="19">
        <v>8</v>
      </c>
      <c r="M121" s="20">
        <v>-8</v>
      </c>
    </row>
    <row r="122" spans="1:13" x14ac:dyDescent="0.2">
      <c r="A122" s="7" t="s">
        <v>27</v>
      </c>
      <c r="B122" s="19">
        <v>56</v>
      </c>
      <c r="C122" s="19">
        <v>19</v>
      </c>
      <c r="D122" s="19">
        <v>9</v>
      </c>
      <c r="E122" s="49">
        <v>28</v>
      </c>
      <c r="F122" s="19">
        <v>43</v>
      </c>
      <c r="G122" s="19">
        <v>2</v>
      </c>
      <c r="H122" s="19">
        <v>7</v>
      </c>
      <c r="I122" s="49">
        <v>34</v>
      </c>
      <c r="J122" s="19">
        <v>13</v>
      </c>
      <c r="K122" s="19">
        <v>17</v>
      </c>
      <c r="L122" s="19">
        <v>2</v>
      </c>
      <c r="M122" s="20">
        <v>-6</v>
      </c>
    </row>
    <row r="123" spans="1:13" x14ac:dyDescent="0.2">
      <c r="A123" s="7" t="s">
        <v>28</v>
      </c>
      <c r="B123" s="19">
        <v>3</v>
      </c>
      <c r="C123" s="19">
        <v>0</v>
      </c>
      <c r="D123" s="19">
        <v>0</v>
      </c>
      <c r="E123" s="49">
        <v>3</v>
      </c>
      <c r="F123" s="19">
        <v>5</v>
      </c>
      <c r="G123" s="19">
        <v>0</v>
      </c>
      <c r="H123" s="19">
        <v>0</v>
      </c>
      <c r="I123" s="49">
        <v>5</v>
      </c>
      <c r="J123" s="19">
        <v>-2</v>
      </c>
      <c r="K123" s="19">
        <v>0</v>
      </c>
      <c r="L123" s="19">
        <v>0</v>
      </c>
      <c r="M123" s="20">
        <v>-2</v>
      </c>
    </row>
    <row r="124" spans="1:13" x14ac:dyDescent="0.2">
      <c r="A124" s="7" t="s">
        <v>29</v>
      </c>
      <c r="B124" s="19">
        <v>40</v>
      </c>
      <c r="C124" s="19">
        <v>8</v>
      </c>
      <c r="D124" s="19">
        <v>8</v>
      </c>
      <c r="E124" s="49">
        <v>24</v>
      </c>
      <c r="F124" s="19">
        <v>35</v>
      </c>
      <c r="G124" s="19">
        <v>5</v>
      </c>
      <c r="H124" s="19">
        <v>6</v>
      </c>
      <c r="I124" s="49">
        <v>24</v>
      </c>
      <c r="J124" s="19">
        <v>5</v>
      </c>
      <c r="K124" s="19">
        <v>3</v>
      </c>
      <c r="L124" s="19">
        <v>2</v>
      </c>
      <c r="M124" s="20">
        <v>0</v>
      </c>
    </row>
    <row r="125" spans="1:13" x14ac:dyDescent="0.2">
      <c r="A125" s="7" t="s">
        <v>30</v>
      </c>
      <c r="B125" s="19">
        <v>12</v>
      </c>
      <c r="C125" s="19">
        <v>3</v>
      </c>
      <c r="D125" s="19">
        <v>4</v>
      </c>
      <c r="E125" s="49">
        <v>5</v>
      </c>
      <c r="F125" s="19">
        <v>15</v>
      </c>
      <c r="G125" s="19">
        <v>2</v>
      </c>
      <c r="H125" s="19">
        <v>4</v>
      </c>
      <c r="I125" s="49">
        <v>9</v>
      </c>
      <c r="J125" s="19">
        <v>-3</v>
      </c>
      <c r="K125" s="19">
        <v>1</v>
      </c>
      <c r="L125" s="19">
        <v>0</v>
      </c>
      <c r="M125" s="20">
        <v>-4</v>
      </c>
    </row>
    <row r="126" spans="1:13" x14ac:dyDescent="0.2">
      <c r="A126" s="7" t="s">
        <v>94</v>
      </c>
      <c r="B126" s="19">
        <v>49</v>
      </c>
      <c r="C126" s="19">
        <v>21</v>
      </c>
      <c r="D126" s="19">
        <v>11</v>
      </c>
      <c r="E126" s="49">
        <v>17</v>
      </c>
      <c r="F126" s="19">
        <v>48</v>
      </c>
      <c r="G126" s="19">
        <v>10</v>
      </c>
      <c r="H126" s="19">
        <v>13</v>
      </c>
      <c r="I126" s="49">
        <v>25</v>
      </c>
      <c r="J126" s="19">
        <v>1</v>
      </c>
      <c r="K126" s="19">
        <v>11</v>
      </c>
      <c r="L126" s="19">
        <v>-2</v>
      </c>
      <c r="M126" s="20">
        <v>-8</v>
      </c>
    </row>
    <row r="127" spans="1:13" x14ac:dyDescent="0.2">
      <c r="A127" s="7" t="s">
        <v>103</v>
      </c>
      <c r="B127" s="19">
        <v>13</v>
      </c>
      <c r="C127" s="19">
        <v>0</v>
      </c>
      <c r="D127" s="19">
        <v>1</v>
      </c>
      <c r="E127" s="49">
        <v>12</v>
      </c>
      <c r="F127" s="19">
        <v>18</v>
      </c>
      <c r="G127" s="19">
        <v>1</v>
      </c>
      <c r="H127" s="19">
        <v>9</v>
      </c>
      <c r="I127" s="49">
        <v>8</v>
      </c>
      <c r="J127" s="19">
        <v>-5</v>
      </c>
      <c r="K127" s="19">
        <v>-1</v>
      </c>
      <c r="L127" s="19">
        <v>-8</v>
      </c>
      <c r="M127" s="20">
        <v>4</v>
      </c>
    </row>
    <row r="128" spans="1:13" x14ac:dyDescent="0.2">
      <c r="A128" s="7"/>
      <c r="B128" s="55"/>
      <c r="C128" s="55"/>
      <c r="D128" s="55"/>
      <c r="E128" s="56"/>
      <c r="F128" s="55"/>
      <c r="G128" s="55"/>
      <c r="H128" s="55"/>
      <c r="I128" s="56"/>
      <c r="J128" s="55"/>
      <c r="K128" s="55"/>
      <c r="L128" s="55"/>
      <c r="M128" s="71"/>
    </row>
    <row r="129" spans="1:15" x14ac:dyDescent="0.2">
      <c r="A129" s="18" t="str">
        <f>VLOOKUP("&lt;Zeilentitel_1&gt;",Uebersetzungen!$B$3:$E$103,Uebersetzungen!$B$2+1,FALSE)</f>
        <v>GRAUBÜNDEN</v>
      </c>
      <c r="B129" s="57">
        <v>16243</v>
      </c>
      <c r="C129" s="58">
        <v>4748</v>
      </c>
      <c r="D129" s="58">
        <v>4224</v>
      </c>
      <c r="E129" s="59">
        <v>7271</v>
      </c>
      <c r="F129" s="57">
        <v>14653</v>
      </c>
      <c r="G129" s="58">
        <v>3011</v>
      </c>
      <c r="H129" s="58">
        <v>4371</v>
      </c>
      <c r="I129" s="59">
        <v>7271</v>
      </c>
      <c r="J129" s="57">
        <v>1590</v>
      </c>
      <c r="K129" s="58">
        <v>1737</v>
      </c>
      <c r="L129" s="58">
        <v>-147</v>
      </c>
      <c r="M129" s="60">
        <v>0</v>
      </c>
      <c r="N129" s="82"/>
      <c r="O129" s="82"/>
    </row>
    <row r="130" spans="1:15" x14ac:dyDescent="0.2">
      <c r="A130" s="16" t="str">
        <f>VLOOKUP("&lt;Zeilentitel_2&gt;",Uebersetzungen!$B$3:$E$103,Uebersetzungen!$B$2+1,FALSE)</f>
        <v>Region Albula</v>
      </c>
      <c r="B130" s="61">
        <v>823</v>
      </c>
      <c r="C130" s="19">
        <v>295</v>
      </c>
      <c r="D130" s="19">
        <v>242</v>
      </c>
      <c r="E130" s="49">
        <v>286</v>
      </c>
      <c r="F130" s="19">
        <v>732</v>
      </c>
      <c r="G130" s="19">
        <v>207</v>
      </c>
      <c r="H130" s="19">
        <v>201</v>
      </c>
      <c r="I130" s="49">
        <v>324</v>
      </c>
      <c r="J130" s="19">
        <v>91</v>
      </c>
      <c r="K130" s="19">
        <v>88</v>
      </c>
      <c r="L130" s="19">
        <v>41</v>
      </c>
      <c r="M130" s="20">
        <v>-38</v>
      </c>
      <c r="N130" s="82"/>
      <c r="O130" s="82"/>
    </row>
    <row r="131" spans="1:15" x14ac:dyDescent="0.2">
      <c r="A131" s="16" t="str">
        <f>VLOOKUP("&lt;Zeilentitel_3&gt;",Uebersetzungen!$B$3:$E$103,Uebersetzungen!$B$2+1,FALSE)</f>
        <v>Region Bernina</v>
      </c>
      <c r="B131" s="61">
        <v>153</v>
      </c>
      <c r="C131" s="19">
        <v>66</v>
      </c>
      <c r="D131" s="19">
        <v>34</v>
      </c>
      <c r="E131" s="49">
        <v>53</v>
      </c>
      <c r="F131" s="19">
        <v>148</v>
      </c>
      <c r="G131" s="19">
        <v>42</v>
      </c>
      <c r="H131" s="19">
        <v>44</v>
      </c>
      <c r="I131" s="49">
        <v>62</v>
      </c>
      <c r="J131" s="19">
        <v>5</v>
      </c>
      <c r="K131" s="19">
        <v>24</v>
      </c>
      <c r="L131" s="19">
        <v>-10</v>
      </c>
      <c r="M131" s="20">
        <v>-9</v>
      </c>
      <c r="N131" s="82"/>
      <c r="O131" s="82"/>
    </row>
    <row r="132" spans="1:15" x14ac:dyDescent="0.2">
      <c r="A132" s="16" t="str">
        <f>VLOOKUP("&lt;Zeilentitel_4&gt;",Uebersetzungen!$B$3:$E$103,Uebersetzungen!$B$2+1,FALSE)</f>
        <v>Region Engiadina Bassa/Val Müstair</v>
      </c>
      <c r="B132" s="61">
        <v>633</v>
      </c>
      <c r="C132" s="19">
        <v>241</v>
      </c>
      <c r="D132" s="19">
        <v>205</v>
      </c>
      <c r="E132" s="49">
        <v>187</v>
      </c>
      <c r="F132" s="19">
        <v>607</v>
      </c>
      <c r="G132" s="19">
        <v>184</v>
      </c>
      <c r="H132" s="19">
        <v>222</v>
      </c>
      <c r="I132" s="49">
        <v>201</v>
      </c>
      <c r="J132" s="19">
        <v>26</v>
      </c>
      <c r="K132" s="19">
        <v>57</v>
      </c>
      <c r="L132" s="19">
        <v>-17</v>
      </c>
      <c r="M132" s="20">
        <v>-14</v>
      </c>
      <c r="N132" s="82"/>
      <c r="O132" s="82"/>
    </row>
    <row r="133" spans="1:15" x14ac:dyDescent="0.2">
      <c r="A133" s="16" t="str">
        <f>VLOOKUP("&lt;Zeilentitel_5&gt;",Uebersetzungen!$B$3:$E$103,Uebersetzungen!$B$2+1,FALSE)</f>
        <v>Region Imboden</v>
      </c>
      <c r="B133" s="61">
        <v>1623</v>
      </c>
      <c r="C133" s="19">
        <v>345</v>
      </c>
      <c r="D133" s="19">
        <v>325</v>
      </c>
      <c r="E133" s="49">
        <v>953</v>
      </c>
      <c r="F133" s="19">
        <v>1504</v>
      </c>
      <c r="G133" s="19">
        <v>180</v>
      </c>
      <c r="H133" s="19">
        <v>410</v>
      </c>
      <c r="I133" s="49">
        <v>914</v>
      </c>
      <c r="J133" s="19">
        <v>119</v>
      </c>
      <c r="K133" s="19">
        <v>165</v>
      </c>
      <c r="L133" s="19">
        <v>-85</v>
      </c>
      <c r="M133" s="20">
        <v>39</v>
      </c>
      <c r="N133" s="82"/>
      <c r="O133" s="82"/>
    </row>
    <row r="134" spans="1:15" x14ac:dyDescent="0.2">
      <c r="A134" s="16" t="str">
        <f>VLOOKUP("&lt;Zeilentitel_6&gt;",Uebersetzungen!$B$3:$E$103,Uebersetzungen!$B$2+1,FALSE)</f>
        <v>Region Landquart</v>
      </c>
      <c r="B134" s="61">
        <v>1955</v>
      </c>
      <c r="C134" s="19">
        <v>300</v>
      </c>
      <c r="D134" s="19">
        <v>510</v>
      </c>
      <c r="E134" s="49">
        <v>1145</v>
      </c>
      <c r="F134" s="19">
        <v>1698</v>
      </c>
      <c r="G134" s="19">
        <v>194</v>
      </c>
      <c r="H134" s="19">
        <v>508</v>
      </c>
      <c r="I134" s="49">
        <v>996</v>
      </c>
      <c r="J134" s="19">
        <v>257</v>
      </c>
      <c r="K134" s="19">
        <v>106</v>
      </c>
      <c r="L134" s="19">
        <v>2</v>
      </c>
      <c r="M134" s="20">
        <v>149</v>
      </c>
      <c r="N134" s="82"/>
      <c r="O134" s="82"/>
    </row>
    <row r="135" spans="1:15" x14ac:dyDescent="0.2">
      <c r="A135" s="16" t="str">
        <f>VLOOKUP("&lt;Zeilentitel_7&gt;",Uebersetzungen!$B$3:$E$103,Uebersetzungen!$B$2+1,FALSE)</f>
        <v>Region Maloja</v>
      </c>
      <c r="B135" s="61">
        <v>1879</v>
      </c>
      <c r="C135" s="19">
        <v>760</v>
      </c>
      <c r="D135" s="19">
        <v>435</v>
      </c>
      <c r="E135" s="49">
        <v>684</v>
      </c>
      <c r="F135" s="19">
        <v>1651</v>
      </c>
      <c r="G135" s="19">
        <v>475</v>
      </c>
      <c r="H135" s="19">
        <v>454</v>
      </c>
      <c r="I135" s="49">
        <v>722</v>
      </c>
      <c r="J135" s="19">
        <v>228</v>
      </c>
      <c r="K135" s="19">
        <v>285</v>
      </c>
      <c r="L135" s="19">
        <v>-19</v>
      </c>
      <c r="M135" s="20">
        <v>-38</v>
      </c>
      <c r="N135" s="82"/>
      <c r="O135" s="82"/>
    </row>
    <row r="136" spans="1:15" x14ac:dyDescent="0.2">
      <c r="A136" s="16" t="str">
        <f>VLOOKUP("&lt;Zeilentitel_8&gt;",Uebersetzungen!$B$3:$E$103,Uebersetzungen!$B$2+1,FALSE)</f>
        <v>Region Moesa</v>
      </c>
      <c r="B136" s="61">
        <v>765</v>
      </c>
      <c r="C136" s="19">
        <v>185</v>
      </c>
      <c r="D136" s="19">
        <v>318</v>
      </c>
      <c r="E136" s="49">
        <v>262</v>
      </c>
      <c r="F136" s="19">
        <v>583</v>
      </c>
      <c r="G136" s="19">
        <v>131</v>
      </c>
      <c r="H136" s="19">
        <v>208</v>
      </c>
      <c r="I136" s="49">
        <v>244</v>
      </c>
      <c r="J136" s="19">
        <v>182</v>
      </c>
      <c r="K136" s="19">
        <v>54</v>
      </c>
      <c r="L136" s="19">
        <v>110</v>
      </c>
      <c r="M136" s="20">
        <v>18</v>
      </c>
      <c r="N136" s="82"/>
      <c r="O136" s="82"/>
    </row>
    <row r="137" spans="1:15" x14ac:dyDescent="0.2">
      <c r="A137" s="16" t="str">
        <f>VLOOKUP("&lt;Zeilentitel_9&gt;",Uebersetzungen!$B$3:$E$103,Uebersetzungen!$B$2+1,FALSE)</f>
        <v>Region Plessur</v>
      </c>
      <c r="B137" s="61">
        <v>3472</v>
      </c>
      <c r="C137" s="19">
        <v>1109</v>
      </c>
      <c r="D137" s="19">
        <v>871</v>
      </c>
      <c r="E137" s="49">
        <v>1492</v>
      </c>
      <c r="F137" s="19">
        <v>3150</v>
      </c>
      <c r="G137" s="19">
        <v>674</v>
      </c>
      <c r="H137" s="19">
        <v>1034</v>
      </c>
      <c r="I137" s="49">
        <v>1442</v>
      </c>
      <c r="J137" s="19">
        <v>322</v>
      </c>
      <c r="K137" s="19">
        <v>435</v>
      </c>
      <c r="L137" s="19">
        <v>-163</v>
      </c>
      <c r="M137" s="20">
        <v>50</v>
      </c>
      <c r="N137" s="82"/>
      <c r="O137" s="82"/>
    </row>
    <row r="138" spans="1:15" x14ac:dyDescent="0.2">
      <c r="A138" s="16" t="str">
        <f>VLOOKUP("&lt;Zeilentitel_10&gt;",Uebersetzungen!$B$3:$E$103,Uebersetzungen!$B$2+1,FALSE)</f>
        <v>Region Prättigau/Davos</v>
      </c>
      <c r="B138" s="61">
        <v>2251</v>
      </c>
      <c r="C138" s="19">
        <v>787</v>
      </c>
      <c r="D138" s="19">
        <v>624</v>
      </c>
      <c r="E138" s="49">
        <v>840</v>
      </c>
      <c r="F138" s="19">
        <v>2111</v>
      </c>
      <c r="G138" s="19">
        <v>495</v>
      </c>
      <c r="H138" s="19">
        <v>681</v>
      </c>
      <c r="I138" s="49">
        <v>935</v>
      </c>
      <c r="J138" s="19">
        <v>140</v>
      </c>
      <c r="K138" s="19">
        <v>292</v>
      </c>
      <c r="L138" s="19">
        <v>-57</v>
      </c>
      <c r="M138" s="20">
        <v>-95</v>
      </c>
      <c r="N138" s="82"/>
      <c r="O138" s="82"/>
    </row>
    <row r="139" spans="1:15" x14ac:dyDescent="0.2">
      <c r="A139" s="16" t="str">
        <f>VLOOKUP("&lt;Zeilentitel_11&gt;",Uebersetzungen!$B$3:$E$103,Uebersetzungen!$B$2+1,FALSE)</f>
        <v>Region Surselva</v>
      </c>
      <c r="B139" s="61">
        <v>1546</v>
      </c>
      <c r="C139" s="19">
        <v>447</v>
      </c>
      <c r="D139" s="19">
        <v>450</v>
      </c>
      <c r="E139" s="49">
        <v>649</v>
      </c>
      <c r="F139" s="19">
        <v>1409</v>
      </c>
      <c r="G139" s="19">
        <v>275</v>
      </c>
      <c r="H139" s="19">
        <v>410</v>
      </c>
      <c r="I139" s="49">
        <v>724</v>
      </c>
      <c r="J139" s="19">
        <v>137</v>
      </c>
      <c r="K139" s="19">
        <v>172</v>
      </c>
      <c r="L139" s="19">
        <v>40</v>
      </c>
      <c r="M139" s="20">
        <v>-75</v>
      </c>
      <c r="N139" s="82"/>
      <c r="O139" s="82"/>
    </row>
    <row r="140" spans="1:15" ht="13.5" thickBot="1" x14ac:dyDescent="0.25">
      <c r="A140" s="17" t="str">
        <f>VLOOKUP("&lt;Zeilentitel_12&gt;",Uebersetzungen!$B$3:$E$103,Uebersetzungen!$B$2+1,FALSE)</f>
        <v>Region Viamala</v>
      </c>
      <c r="B140" s="66">
        <v>1143</v>
      </c>
      <c r="C140" s="62">
        <v>213</v>
      </c>
      <c r="D140" s="62">
        <v>210</v>
      </c>
      <c r="E140" s="63">
        <v>720</v>
      </c>
      <c r="F140" s="62">
        <v>1060</v>
      </c>
      <c r="G140" s="62">
        <v>154</v>
      </c>
      <c r="H140" s="62">
        <v>199</v>
      </c>
      <c r="I140" s="63">
        <v>707</v>
      </c>
      <c r="J140" s="62">
        <v>83</v>
      </c>
      <c r="K140" s="62">
        <v>59</v>
      </c>
      <c r="L140" s="62">
        <v>11</v>
      </c>
      <c r="M140" s="72">
        <v>13</v>
      </c>
      <c r="N140" s="82"/>
      <c r="O140" s="82"/>
    </row>
    <row r="142" spans="1:15" x14ac:dyDescent="0.2">
      <c r="A142" s="5" t="str">
        <f>VLOOKUP("&lt;Quelle_1&gt;",Uebersetzungen!$B$3:$E$56,Uebersetzungen!$B$2+1,FALSE)</f>
        <v>Quelle: BFS (STATPOP)</v>
      </c>
    </row>
    <row r="143" spans="1:15" x14ac:dyDescent="0.2">
      <c r="A143" s="10" t="str">
        <f>VLOOKUP("&lt;Aktualisierung&gt;",Uebersetzungen!$B$3:$E$56,Uebersetzungen!$B$2+1,FALSE)</f>
        <v>Letztmals aktualisiert am: 27.08.2025</v>
      </c>
    </row>
  </sheetData>
  <sheetProtection sheet="1" objects="1" scenarios="1"/>
  <mergeCells count="2">
    <mergeCell ref="A7:E7"/>
    <mergeCell ref="A9:J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3</xdr:col>
                    <xdr:colOff>1000125</xdr:colOff>
                    <xdr:row>1</xdr:row>
                    <xdr:rowOff>114300</xdr:rowOff>
                  </from>
                  <to>
                    <xdr:col>4</xdr:col>
                    <xdr:colOff>1076325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3</xdr:col>
                    <xdr:colOff>1000125</xdr:colOff>
                    <xdr:row>2</xdr:row>
                    <xdr:rowOff>104775</xdr:rowOff>
                  </from>
                  <to>
                    <xdr:col>5</xdr:col>
                    <xdr:colOff>304800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3</xdr:col>
                    <xdr:colOff>1000125</xdr:colOff>
                    <xdr:row>3</xdr:row>
                    <xdr:rowOff>66675</xdr:rowOff>
                  </from>
                  <to>
                    <xdr:col>4</xdr:col>
                    <xdr:colOff>1076325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3"/>
  <sheetViews>
    <sheetView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5.42578125" style="10" customWidth="1"/>
    <col min="2" max="11" width="18" style="10" customWidth="1"/>
    <col min="12" max="12" width="18" style="24" customWidth="1"/>
    <col min="13" max="13" width="18" style="10" customWidth="1"/>
    <col min="14" max="16384" width="11.42578125" style="10"/>
  </cols>
  <sheetData>
    <row r="1" spans="1:13" s="1" customFormat="1" x14ac:dyDescent="0.2">
      <c r="L1" s="2"/>
    </row>
    <row r="2" spans="1:13" s="1" customFormat="1" ht="15.75" x14ac:dyDescent="0.25">
      <c r="B2" s="13"/>
      <c r="C2" s="13"/>
      <c r="D2" s="14"/>
      <c r="E2" s="14"/>
      <c r="F2" s="14"/>
      <c r="G2" s="14"/>
      <c r="H2" s="14"/>
      <c r="I2" s="14"/>
      <c r="J2" s="14"/>
      <c r="K2" s="14"/>
      <c r="L2" s="22"/>
    </row>
    <row r="3" spans="1:13" s="1" customFormat="1" ht="15.75" x14ac:dyDescent="0.25">
      <c r="B3" s="13"/>
      <c r="C3" s="13"/>
      <c r="D3" s="14"/>
      <c r="E3" s="14"/>
      <c r="F3" s="14"/>
      <c r="G3" s="14"/>
      <c r="H3" s="14"/>
      <c r="I3" s="14"/>
      <c r="J3" s="14"/>
      <c r="K3" s="14"/>
      <c r="L3" s="22"/>
    </row>
    <row r="4" spans="1:13" s="1" customFormat="1" ht="15.75" x14ac:dyDescent="0.25">
      <c r="B4" s="13"/>
      <c r="C4" s="13"/>
      <c r="D4" s="14"/>
      <c r="E4" s="14"/>
      <c r="F4" s="14"/>
      <c r="G4" s="14"/>
      <c r="H4" s="14"/>
      <c r="I4" s="14"/>
      <c r="J4" s="14"/>
      <c r="K4" s="14"/>
      <c r="L4" s="22"/>
    </row>
    <row r="5" spans="1:13" s="2" customFormat="1" x14ac:dyDescent="0.2"/>
    <row r="6" spans="1:13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s="2" customFormat="1" ht="15.75" customHeight="1" x14ac:dyDescent="0.2">
      <c r="A7" s="83" t="str">
        <f>VLOOKUP("&lt;Fachbereich&gt;",Uebersetzungen!$B$3:$E$103,Uebersetzungen!$B$2+1,FALSE)</f>
        <v>Daten &amp; Statistik</v>
      </c>
      <c r="B7" s="83"/>
      <c r="C7" s="83"/>
      <c r="D7" s="83"/>
      <c r="E7" s="83"/>
      <c r="F7" s="3"/>
      <c r="G7" s="3"/>
      <c r="H7" s="3"/>
      <c r="I7" s="3"/>
      <c r="J7" s="3"/>
      <c r="K7" s="3"/>
      <c r="L7" s="3"/>
    </row>
    <row r="8" spans="1:13" s="2" customFormat="1" ht="15.75" customHeight="1" x14ac:dyDescent="0.2">
      <c r="B8" s="45"/>
      <c r="C8" s="45"/>
      <c r="D8" s="45"/>
      <c r="E8" s="45"/>
      <c r="F8" s="3"/>
      <c r="G8" s="3"/>
      <c r="H8" s="3"/>
      <c r="I8" s="3"/>
      <c r="J8" s="3"/>
      <c r="K8" s="3"/>
      <c r="L8" s="3"/>
    </row>
    <row r="9" spans="1:13" s="2" customFormat="1" ht="15.75" customHeight="1" x14ac:dyDescent="0.25">
      <c r="A9" s="84" t="str">
        <f>VLOOKUP("&lt;T2Titel&gt;",Uebersetzungen!$B$3:$E$300,Uebersetzungen!$B$2+1,FALSE)</f>
        <v>Wanderungsbilanz der ständigen Wohnbevölkerung, Schweizer 2024</v>
      </c>
      <c r="B9" s="85"/>
      <c r="C9" s="85"/>
      <c r="D9" s="85"/>
      <c r="E9" s="85"/>
      <c r="F9" s="85"/>
      <c r="G9" s="85"/>
      <c r="H9" s="85"/>
      <c r="I9" s="85"/>
      <c r="J9" s="85"/>
      <c r="K9" s="46"/>
    </row>
    <row r="10" spans="1:13" s="5" customFormat="1" x14ac:dyDescent="0.2">
      <c r="A10" s="38" t="str">
        <f>VLOOKUP("&lt;T2UTitel&gt;",Uebersetzungen!$B$3:$E$103,Uebersetzungen!$B$2+1,FALSE)</f>
        <v>(Gemeindestand 2024: 101 Gemeinden)</v>
      </c>
      <c r="B10" s="39"/>
      <c r="C10" s="39"/>
      <c r="D10" s="40"/>
      <c r="E10" s="40"/>
      <c r="F10" s="40"/>
      <c r="G10" s="40"/>
      <c r="H10" s="41"/>
      <c r="I10" s="41"/>
    </row>
    <row r="11" spans="1:13" s="4" customFormat="1" ht="13.5" thickBot="1" x14ac:dyDescent="0.25">
      <c r="L11" s="23"/>
    </row>
    <row r="12" spans="1:13" s="44" customFormat="1" ht="17.25" customHeight="1" x14ac:dyDescent="0.2">
      <c r="A12" s="43"/>
      <c r="B12" s="77" t="str">
        <f>VLOOKUP("&lt;SpaltenTitel_1&gt;",Uebersetzungen!$B$3:$E$33,Uebersetzungen!$B$2+1,FALSE)</f>
        <v>Zuwanderungen</v>
      </c>
      <c r="C12" s="78"/>
      <c r="D12" s="79"/>
      <c r="E12" s="80"/>
      <c r="F12" s="78" t="str">
        <f>VLOOKUP("&lt;SpaltenTitel_2&gt;",Uebersetzungen!$B$3:$E$33,Uebersetzungen!$B$2+1,FALSE)</f>
        <v>Abwanderungen</v>
      </c>
      <c r="G12" s="78"/>
      <c r="H12" s="79"/>
      <c r="I12" s="80"/>
      <c r="J12" s="78" t="str">
        <f>VLOOKUP("&lt;SpaltenTitel_3&gt;",Uebersetzungen!$B$3:$E$33,Uebersetzungen!$B$2+1,FALSE)</f>
        <v>Wanderungssaldo</v>
      </c>
      <c r="K12" s="78"/>
      <c r="L12" s="79"/>
      <c r="M12" s="81"/>
    </row>
    <row r="13" spans="1:13" s="44" customFormat="1" ht="54" customHeight="1" x14ac:dyDescent="0.2">
      <c r="A13" s="47"/>
      <c r="B13" s="73" t="str">
        <f>VLOOKUP("&lt;SpaltenTitel_1.1&gt;",Uebersetzungen!$B$3:$E$33,Uebersetzungen!$B$2+1,FALSE)</f>
        <v>Total</v>
      </c>
      <c r="C13" s="74" t="str">
        <f>VLOOKUP("&lt;SpaltenTitel_1.2&gt;",Uebersetzungen!$B$3:$E$33,Uebersetzungen!$B$2+1,FALSE)</f>
        <v>International (inkl. Übertritte von der nichtständigen Wohnbevölkerung)</v>
      </c>
      <c r="D13" s="74" t="str">
        <f>VLOOKUP("&lt;SpaltenTitel_1.3&gt;",Uebersetzungen!$B$3:$E$72,Uebersetzungen!$B$2+1,FALSE)</f>
        <v>Interkantonal</v>
      </c>
      <c r="E13" s="75" t="str">
        <f>VLOOKUP("&lt;SpaltenTitel_1.4&gt;",Uebersetzungen!$B$3:$E$72,Uebersetzungen!$B$2+1,FALSE)</f>
        <v>Interkommunal</v>
      </c>
      <c r="F13" s="73" t="str">
        <f>VLOOKUP("&lt;SpaltenTitel_1.1&gt;",Uebersetzungen!$B$3:$E$33,Uebersetzungen!$B$2+1,FALSE)</f>
        <v>Total</v>
      </c>
      <c r="G13" s="74" t="str">
        <f>VLOOKUP("&lt;SpaltenTitel_1.2a&gt;",Uebersetzungen!$B$3:$E$33,Uebersetzungen!$B$2+1,FALSE)</f>
        <v>International</v>
      </c>
      <c r="H13" s="74" t="str">
        <f>VLOOKUP("&lt;SpaltenTitel_1.3&gt;",Uebersetzungen!$B$3:$E$72,Uebersetzungen!$B$2+1,FALSE)</f>
        <v>Interkantonal</v>
      </c>
      <c r="I13" s="75" t="str">
        <f>VLOOKUP("&lt;SpaltenTitel_1.4&gt;",Uebersetzungen!$B$3:$E$72,Uebersetzungen!$B$2+1,FALSE)</f>
        <v>Interkommunal</v>
      </c>
      <c r="J13" s="73" t="str">
        <f>VLOOKUP("&lt;SpaltenTitel_1.1&gt;",Uebersetzungen!$B$3:$E$33,Uebersetzungen!$B$2+1,FALSE)</f>
        <v>Total</v>
      </c>
      <c r="K13" s="74" t="str">
        <f>VLOOKUP("&lt;SpaltenTitel_1.2&gt;",Uebersetzungen!$B$3:$E$33,Uebersetzungen!$B$2+1,FALSE)</f>
        <v>International (inkl. Übertritte von der nichtständigen Wohnbevölkerung)</v>
      </c>
      <c r="L13" s="74" t="str">
        <f>VLOOKUP("&lt;SpaltenTitel_1.3&gt;",Uebersetzungen!$B$3:$E$72,Uebersetzungen!$B$2+1,FALSE)</f>
        <v>Interkantonal</v>
      </c>
      <c r="M13" s="76" t="str">
        <f>VLOOKUP("&lt;SpaltenTitel_1.4&gt;",Uebersetzungen!$B$3:$E$72,Uebersetzungen!$B$2+1,FALSE)</f>
        <v>Interkommunal</v>
      </c>
    </row>
    <row r="14" spans="1:13" x14ac:dyDescent="0.2">
      <c r="A14" s="15"/>
      <c r="B14" s="65"/>
      <c r="C14" s="48"/>
      <c r="D14" s="48"/>
      <c r="E14" s="49"/>
      <c r="F14" s="19"/>
      <c r="G14" s="19"/>
      <c r="H14" s="48"/>
      <c r="I14" s="50"/>
      <c r="J14" s="19"/>
      <c r="K14" s="19"/>
      <c r="L14" s="48"/>
      <c r="M14" s="51"/>
    </row>
    <row r="15" spans="1:13" x14ac:dyDescent="0.2">
      <c r="A15" s="64" t="str">
        <f>VLOOKUP("&lt;Zeilentitel_1&gt;",Uebersetzungen!$B$3:$E$103,Uebersetzungen!$B$2+1,FALSE)</f>
        <v>GRAUBÜNDEN</v>
      </c>
      <c r="B15" s="53">
        <v>8016</v>
      </c>
      <c r="C15" s="8">
        <v>503</v>
      </c>
      <c r="D15" s="8">
        <v>2977</v>
      </c>
      <c r="E15" s="52">
        <v>4536</v>
      </c>
      <c r="F15" s="8">
        <v>7889</v>
      </c>
      <c r="G15" s="8">
        <v>593</v>
      </c>
      <c r="H15" s="8">
        <v>2760</v>
      </c>
      <c r="I15" s="52">
        <v>4536</v>
      </c>
      <c r="J15" s="8">
        <v>127</v>
      </c>
      <c r="K15" s="8">
        <v>-90</v>
      </c>
      <c r="L15" s="8">
        <v>217</v>
      </c>
      <c r="M15" s="11">
        <v>0</v>
      </c>
    </row>
    <row r="16" spans="1:13" x14ac:dyDescent="0.2">
      <c r="A16" s="6" t="str">
        <f>VLOOKUP("&lt;Zeilentitel_2&gt;",Uebersetzungen!$B$3:$E$103,Uebersetzungen!$B$2+1,FALSE)</f>
        <v>Region Albula</v>
      </c>
      <c r="B16" s="9">
        <v>387</v>
      </c>
      <c r="C16" s="9">
        <v>32</v>
      </c>
      <c r="D16" s="9">
        <v>186</v>
      </c>
      <c r="E16" s="54">
        <v>169</v>
      </c>
      <c r="F16" s="9">
        <v>304</v>
      </c>
      <c r="G16" s="9">
        <v>37</v>
      </c>
      <c r="H16" s="9">
        <v>100</v>
      </c>
      <c r="I16" s="54">
        <v>167</v>
      </c>
      <c r="J16" s="9">
        <v>83</v>
      </c>
      <c r="K16" s="9">
        <v>-5</v>
      </c>
      <c r="L16" s="9">
        <v>86</v>
      </c>
      <c r="M16" s="12">
        <v>2</v>
      </c>
    </row>
    <row r="17" spans="1:13" x14ac:dyDescent="0.2">
      <c r="A17" s="7" t="s">
        <v>1</v>
      </c>
      <c r="B17" s="19">
        <v>123</v>
      </c>
      <c r="C17" s="19">
        <v>12</v>
      </c>
      <c r="D17" s="19">
        <v>69</v>
      </c>
      <c r="E17" s="49">
        <v>42</v>
      </c>
      <c r="F17" s="19">
        <v>118</v>
      </c>
      <c r="G17" s="19">
        <v>11</v>
      </c>
      <c r="H17" s="19">
        <v>52</v>
      </c>
      <c r="I17" s="49">
        <v>55</v>
      </c>
      <c r="J17" s="19">
        <v>5</v>
      </c>
      <c r="K17" s="19">
        <v>1</v>
      </c>
      <c r="L17" s="19">
        <v>17</v>
      </c>
      <c r="M17" s="20">
        <v>-13</v>
      </c>
    </row>
    <row r="18" spans="1:13" x14ac:dyDescent="0.2">
      <c r="A18" s="7" t="s">
        <v>2</v>
      </c>
      <c r="B18" s="19">
        <v>23</v>
      </c>
      <c r="C18" s="19">
        <v>2</v>
      </c>
      <c r="D18" s="19">
        <v>10</v>
      </c>
      <c r="E18" s="49">
        <v>11</v>
      </c>
      <c r="F18" s="19">
        <v>24</v>
      </c>
      <c r="G18" s="19">
        <v>3</v>
      </c>
      <c r="H18" s="19">
        <v>4</v>
      </c>
      <c r="I18" s="49">
        <v>17</v>
      </c>
      <c r="J18" s="19">
        <v>-1</v>
      </c>
      <c r="K18" s="19">
        <v>-1</v>
      </c>
      <c r="L18" s="19">
        <v>6</v>
      </c>
      <c r="M18" s="20">
        <v>-6</v>
      </c>
    </row>
    <row r="19" spans="1:13" x14ac:dyDescent="0.2">
      <c r="A19" s="7" t="s">
        <v>96</v>
      </c>
      <c r="B19" s="19">
        <v>7</v>
      </c>
      <c r="C19" s="19">
        <v>2</v>
      </c>
      <c r="D19" s="19">
        <v>2</v>
      </c>
      <c r="E19" s="49">
        <v>3</v>
      </c>
      <c r="F19" s="19">
        <v>10</v>
      </c>
      <c r="G19" s="19">
        <v>1</v>
      </c>
      <c r="H19" s="19">
        <v>1</v>
      </c>
      <c r="I19" s="49">
        <v>8</v>
      </c>
      <c r="J19" s="19">
        <v>-3</v>
      </c>
      <c r="K19" s="19">
        <v>1</v>
      </c>
      <c r="L19" s="19">
        <v>1</v>
      </c>
      <c r="M19" s="20">
        <v>-5</v>
      </c>
    </row>
    <row r="20" spans="1:13" x14ac:dyDescent="0.2">
      <c r="A20" s="7" t="s">
        <v>3</v>
      </c>
      <c r="B20" s="19">
        <v>94</v>
      </c>
      <c r="C20" s="19">
        <v>2</v>
      </c>
      <c r="D20" s="19">
        <v>26</v>
      </c>
      <c r="E20" s="49">
        <v>66</v>
      </c>
      <c r="F20" s="19">
        <v>51</v>
      </c>
      <c r="G20" s="19">
        <v>3</v>
      </c>
      <c r="H20" s="19">
        <v>11</v>
      </c>
      <c r="I20" s="49">
        <v>37</v>
      </c>
      <c r="J20" s="19">
        <v>43</v>
      </c>
      <c r="K20" s="19">
        <v>-1</v>
      </c>
      <c r="L20" s="19">
        <v>15</v>
      </c>
      <c r="M20" s="20">
        <v>29</v>
      </c>
    </row>
    <row r="21" spans="1:13" x14ac:dyDescent="0.2">
      <c r="A21" s="7" t="s">
        <v>90</v>
      </c>
      <c r="B21" s="19">
        <v>91</v>
      </c>
      <c r="C21" s="19">
        <v>7</v>
      </c>
      <c r="D21" s="19">
        <v>57</v>
      </c>
      <c r="E21" s="49">
        <v>27</v>
      </c>
      <c r="F21" s="19">
        <v>50</v>
      </c>
      <c r="G21" s="19">
        <v>9</v>
      </c>
      <c r="H21" s="19">
        <v>19</v>
      </c>
      <c r="I21" s="49">
        <v>22</v>
      </c>
      <c r="J21" s="19">
        <v>41</v>
      </c>
      <c r="K21" s="19">
        <v>-2</v>
      </c>
      <c r="L21" s="19">
        <v>38</v>
      </c>
      <c r="M21" s="20">
        <v>5</v>
      </c>
    </row>
    <row r="22" spans="1:13" x14ac:dyDescent="0.2">
      <c r="A22" s="7" t="s">
        <v>93</v>
      </c>
      <c r="B22" s="19">
        <v>49</v>
      </c>
      <c r="C22" s="19">
        <v>7</v>
      </c>
      <c r="D22" s="19">
        <v>22</v>
      </c>
      <c r="E22" s="49">
        <v>20</v>
      </c>
      <c r="F22" s="19">
        <v>51</v>
      </c>
      <c r="G22" s="19">
        <v>10</v>
      </c>
      <c r="H22" s="19">
        <v>13</v>
      </c>
      <c r="I22" s="49">
        <v>28</v>
      </c>
      <c r="J22" s="19">
        <v>-2</v>
      </c>
      <c r="K22" s="19">
        <v>-3</v>
      </c>
      <c r="L22" s="19">
        <v>9</v>
      </c>
      <c r="M22" s="20">
        <v>-8</v>
      </c>
    </row>
    <row r="23" spans="1:13" x14ac:dyDescent="0.2">
      <c r="A23" s="6" t="str">
        <f>VLOOKUP("&lt;Zeilentitel_3&gt;",Uebersetzungen!$B$3:$E$103,Uebersetzungen!$B$2+1,FALSE)</f>
        <v>Region Bernina</v>
      </c>
      <c r="B23" s="9">
        <v>71</v>
      </c>
      <c r="C23" s="9">
        <v>10</v>
      </c>
      <c r="D23" s="9">
        <v>23</v>
      </c>
      <c r="E23" s="54">
        <v>38</v>
      </c>
      <c r="F23" s="9">
        <v>92</v>
      </c>
      <c r="G23" s="9">
        <v>19</v>
      </c>
      <c r="H23" s="9">
        <v>29</v>
      </c>
      <c r="I23" s="54">
        <v>44</v>
      </c>
      <c r="J23" s="9">
        <v>-21</v>
      </c>
      <c r="K23" s="9">
        <v>-9</v>
      </c>
      <c r="L23" s="9">
        <v>-6</v>
      </c>
      <c r="M23" s="12">
        <v>-6</v>
      </c>
    </row>
    <row r="24" spans="1:13" x14ac:dyDescent="0.2">
      <c r="A24" s="7" t="s">
        <v>4</v>
      </c>
      <c r="B24" s="19">
        <v>12</v>
      </c>
      <c r="C24" s="19">
        <v>2</v>
      </c>
      <c r="D24" s="19">
        <v>1</v>
      </c>
      <c r="E24" s="49">
        <v>9</v>
      </c>
      <c r="F24" s="19">
        <v>16</v>
      </c>
      <c r="G24" s="19">
        <v>4</v>
      </c>
      <c r="H24" s="19">
        <v>2</v>
      </c>
      <c r="I24" s="49">
        <v>10</v>
      </c>
      <c r="J24" s="19">
        <v>-4</v>
      </c>
      <c r="K24" s="19">
        <v>-2</v>
      </c>
      <c r="L24" s="19">
        <v>-1</v>
      </c>
      <c r="M24" s="20">
        <v>-1</v>
      </c>
    </row>
    <row r="25" spans="1:13" x14ac:dyDescent="0.2">
      <c r="A25" s="7" t="s">
        <v>5</v>
      </c>
      <c r="B25" s="19">
        <v>59</v>
      </c>
      <c r="C25" s="19">
        <v>8</v>
      </c>
      <c r="D25" s="19">
        <v>22</v>
      </c>
      <c r="E25" s="49">
        <v>29</v>
      </c>
      <c r="F25" s="19">
        <v>76</v>
      </c>
      <c r="G25" s="19">
        <v>15</v>
      </c>
      <c r="H25" s="19">
        <v>27</v>
      </c>
      <c r="I25" s="49">
        <v>34</v>
      </c>
      <c r="J25" s="19">
        <v>-17</v>
      </c>
      <c r="K25" s="19">
        <v>-7</v>
      </c>
      <c r="L25" s="19">
        <v>-5</v>
      </c>
      <c r="M25" s="20">
        <v>-5</v>
      </c>
    </row>
    <row r="26" spans="1:13" x14ac:dyDescent="0.2">
      <c r="A26" s="6" t="str">
        <f>VLOOKUP("&lt;Zeilentitel_4&gt;",Uebersetzungen!$B$3:$E$103,Uebersetzungen!$B$2+1,FALSE)</f>
        <v>Region Engiadina Bassa/Val Müstair</v>
      </c>
      <c r="B26" s="9">
        <v>275</v>
      </c>
      <c r="C26" s="9">
        <v>19</v>
      </c>
      <c r="D26" s="9">
        <v>144</v>
      </c>
      <c r="E26" s="54">
        <v>112</v>
      </c>
      <c r="F26" s="9">
        <v>279</v>
      </c>
      <c r="G26" s="9">
        <v>23</v>
      </c>
      <c r="H26" s="9">
        <v>144</v>
      </c>
      <c r="I26" s="54">
        <v>112</v>
      </c>
      <c r="J26" s="9">
        <v>-4</v>
      </c>
      <c r="K26" s="9">
        <v>-4</v>
      </c>
      <c r="L26" s="9">
        <v>0</v>
      </c>
      <c r="M26" s="12">
        <v>0</v>
      </c>
    </row>
    <row r="27" spans="1:13" x14ac:dyDescent="0.2">
      <c r="A27" s="7" t="s">
        <v>38</v>
      </c>
      <c r="B27" s="19">
        <v>52</v>
      </c>
      <c r="C27" s="19">
        <v>0</v>
      </c>
      <c r="D27" s="19">
        <v>19</v>
      </c>
      <c r="E27" s="49">
        <v>33</v>
      </c>
      <c r="F27" s="19">
        <v>50</v>
      </c>
      <c r="G27" s="19">
        <v>4</v>
      </c>
      <c r="H27" s="19">
        <v>21</v>
      </c>
      <c r="I27" s="49">
        <v>25</v>
      </c>
      <c r="J27" s="19">
        <v>2</v>
      </c>
      <c r="K27" s="19">
        <v>-4</v>
      </c>
      <c r="L27" s="19">
        <v>-2</v>
      </c>
      <c r="M27" s="20">
        <v>8</v>
      </c>
    </row>
    <row r="28" spans="1:13" x14ac:dyDescent="0.2">
      <c r="A28" s="7" t="s">
        <v>39</v>
      </c>
      <c r="B28" s="19">
        <v>14</v>
      </c>
      <c r="C28" s="19">
        <v>6</v>
      </c>
      <c r="D28" s="19">
        <v>7</v>
      </c>
      <c r="E28" s="49">
        <v>1</v>
      </c>
      <c r="F28" s="19">
        <v>18</v>
      </c>
      <c r="G28" s="19">
        <v>3</v>
      </c>
      <c r="H28" s="19">
        <v>9</v>
      </c>
      <c r="I28" s="49">
        <v>6</v>
      </c>
      <c r="J28" s="19">
        <v>-4</v>
      </c>
      <c r="K28" s="19">
        <v>3</v>
      </c>
      <c r="L28" s="19">
        <v>-2</v>
      </c>
      <c r="M28" s="20">
        <v>-5</v>
      </c>
    </row>
    <row r="29" spans="1:13" x14ac:dyDescent="0.2">
      <c r="A29" s="7" t="s">
        <v>40</v>
      </c>
      <c r="B29" s="19">
        <v>155</v>
      </c>
      <c r="C29" s="19">
        <v>9</v>
      </c>
      <c r="D29" s="19">
        <v>88</v>
      </c>
      <c r="E29" s="49">
        <v>58</v>
      </c>
      <c r="F29" s="19">
        <v>152</v>
      </c>
      <c r="G29" s="19">
        <v>11</v>
      </c>
      <c r="H29" s="19">
        <v>94</v>
      </c>
      <c r="I29" s="49">
        <v>47</v>
      </c>
      <c r="J29" s="19">
        <v>3</v>
      </c>
      <c r="K29" s="19">
        <v>-2</v>
      </c>
      <c r="L29" s="19">
        <v>-6</v>
      </c>
      <c r="M29" s="20">
        <v>11</v>
      </c>
    </row>
    <row r="30" spans="1:13" x14ac:dyDescent="0.2">
      <c r="A30" s="7" t="s">
        <v>41</v>
      </c>
      <c r="B30" s="19">
        <v>24</v>
      </c>
      <c r="C30" s="19">
        <v>0</v>
      </c>
      <c r="D30" s="19">
        <v>14</v>
      </c>
      <c r="E30" s="49">
        <v>10</v>
      </c>
      <c r="F30" s="19">
        <v>36</v>
      </c>
      <c r="G30" s="19">
        <v>2</v>
      </c>
      <c r="H30" s="19">
        <v>11</v>
      </c>
      <c r="I30" s="49">
        <v>23</v>
      </c>
      <c r="J30" s="19">
        <v>-12</v>
      </c>
      <c r="K30" s="19">
        <v>-2</v>
      </c>
      <c r="L30" s="19">
        <v>3</v>
      </c>
      <c r="M30" s="20">
        <v>-13</v>
      </c>
    </row>
    <row r="31" spans="1:13" x14ac:dyDescent="0.2">
      <c r="A31" s="7" t="s">
        <v>60</v>
      </c>
      <c r="B31" s="19">
        <v>30</v>
      </c>
      <c r="C31" s="19">
        <v>4</v>
      </c>
      <c r="D31" s="19">
        <v>16</v>
      </c>
      <c r="E31" s="49">
        <v>10</v>
      </c>
      <c r="F31" s="19">
        <v>23</v>
      </c>
      <c r="G31" s="19">
        <v>3</v>
      </c>
      <c r="H31" s="19">
        <v>9</v>
      </c>
      <c r="I31" s="49">
        <v>11</v>
      </c>
      <c r="J31" s="19">
        <v>7</v>
      </c>
      <c r="K31" s="19">
        <v>1</v>
      </c>
      <c r="L31" s="19">
        <v>7</v>
      </c>
      <c r="M31" s="20">
        <v>-1</v>
      </c>
    </row>
    <row r="32" spans="1:13" x14ac:dyDescent="0.2">
      <c r="A32" s="6" t="str">
        <f>VLOOKUP("&lt;Zeilentitel_5&gt;",Uebersetzungen!$B$3:$E$103,Uebersetzungen!$B$2+1,FALSE)</f>
        <v>Region Imboden</v>
      </c>
      <c r="B32" s="9">
        <v>915</v>
      </c>
      <c r="C32" s="9">
        <v>44</v>
      </c>
      <c r="D32" s="9">
        <v>241</v>
      </c>
      <c r="E32" s="54">
        <v>630</v>
      </c>
      <c r="F32" s="9">
        <v>893</v>
      </c>
      <c r="G32" s="9">
        <v>35</v>
      </c>
      <c r="H32" s="9">
        <v>268</v>
      </c>
      <c r="I32" s="54">
        <v>590</v>
      </c>
      <c r="J32" s="9">
        <v>22</v>
      </c>
      <c r="K32" s="9">
        <v>9</v>
      </c>
      <c r="L32" s="9">
        <v>-27</v>
      </c>
      <c r="M32" s="12">
        <v>40</v>
      </c>
    </row>
    <row r="33" spans="1:13" x14ac:dyDescent="0.2">
      <c r="A33" s="7" t="s">
        <v>31</v>
      </c>
      <c r="B33" s="19">
        <v>162</v>
      </c>
      <c r="C33" s="19">
        <v>3</v>
      </c>
      <c r="D33" s="19">
        <v>38</v>
      </c>
      <c r="E33" s="49">
        <v>121</v>
      </c>
      <c r="F33" s="19">
        <v>164</v>
      </c>
      <c r="G33" s="19">
        <v>3</v>
      </c>
      <c r="H33" s="19">
        <v>43</v>
      </c>
      <c r="I33" s="49">
        <v>118</v>
      </c>
      <c r="J33" s="19">
        <v>-2</v>
      </c>
      <c r="K33" s="19">
        <v>0</v>
      </c>
      <c r="L33" s="19">
        <v>-5</v>
      </c>
      <c r="M33" s="20">
        <v>3</v>
      </c>
    </row>
    <row r="34" spans="1:13" x14ac:dyDescent="0.2">
      <c r="A34" s="7" t="s">
        <v>32</v>
      </c>
      <c r="B34" s="19">
        <v>272</v>
      </c>
      <c r="C34" s="19">
        <v>18</v>
      </c>
      <c r="D34" s="19">
        <v>55</v>
      </c>
      <c r="E34" s="49">
        <v>199</v>
      </c>
      <c r="F34" s="19">
        <v>275</v>
      </c>
      <c r="G34" s="19">
        <v>9</v>
      </c>
      <c r="H34" s="19">
        <v>91</v>
      </c>
      <c r="I34" s="49">
        <v>175</v>
      </c>
      <c r="J34" s="19">
        <v>-3</v>
      </c>
      <c r="K34" s="19">
        <v>9</v>
      </c>
      <c r="L34" s="19">
        <v>-36</v>
      </c>
      <c r="M34" s="20">
        <v>24</v>
      </c>
    </row>
    <row r="35" spans="1:13" x14ac:dyDescent="0.2">
      <c r="A35" s="7" t="s">
        <v>33</v>
      </c>
      <c r="B35" s="19">
        <v>63</v>
      </c>
      <c r="C35" s="19">
        <v>2</v>
      </c>
      <c r="D35" s="19">
        <v>12</v>
      </c>
      <c r="E35" s="49">
        <v>49</v>
      </c>
      <c r="F35" s="19">
        <v>85</v>
      </c>
      <c r="G35" s="19">
        <v>3</v>
      </c>
      <c r="H35" s="19">
        <v>30</v>
      </c>
      <c r="I35" s="49">
        <v>52</v>
      </c>
      <c r="J35" s="19">
        <v>-22</v>
      </c>
      <c r="K35" s="19">
        <v>-1</v>
      </c>
      <c r="L35" s="19">
        <v>-18</v>
      </c>
      <c r="M35" s="20">
        <v>-3</v>
      </c>
    </row>
    <row r="36" spans="1:13" x14ac:dyDescent="0.2">
      <c r="A36" s="7" t="s">
        <v>34</v>
      </c>
      <c r="B36" s="19">
        <v>126</v>
      </c>
      <c r="C36" s="19">
        <v>2</v>
      </c>
      <c r="D36" s="19">
        <v>19</v>
      </c>
      <c r="E36" s="49">
        <v>105</v>
      </c>
      <c r="F36" s="19">
        <v>106</v>
      </c>
      <c r="G36" s="19">
        <v>3</v>
      </c>
      <c r="H36" s="19">
        <v>25</v>
      </c>
      <c r="I36" s="49">
        <v>78</v>
      </c>
      <c r="J36" s="19">
        <v>20</v>
      </c>
      <c r="K36" s="19">
        <v>-1</v>
      </c>
      <c r="L36" s="19">
        <v>-6</v>
      </c>
      <c r="M36" s="20">
        <v>27</v>
      </c>
    </row>
    <row r="37" spans="1:13" x14ac:dyDescent="0.2">
      <c r="A37" s="7" t="s">
        <v>35</v>
      </c>
      <c r="B37" s="19">
        <v>143</v>
      </c>
      <c r="C37" s="19">
        <v>14</v>
      </c>
      <c r="D37" s="19">
        <v>83</v>
      </c>
      <c r="E37" s="49">
        <v>46</v>
      </c>
      <c r="F37" s="19">
        <v>136</v>
      </c>
      <c r="G37" s="19">
        <v>11</v>
      </c>
      <c r="H37" s="19">
        <v>55</v>
      </c>
      <c r="I37" s="49">
        <v>70</v>
      </c>
      <c r="J37" s="19">
        <v>7</v>
      </c>
      <c r="K37" s="19">
        <v>3</v>
      </c>
      <c r="L37" s="19">
        <v>28</v>
      </c>
      <c r="M37" s="20">
        <v>-24</v>
      </c>
    </row>
    <row r="38" spans="1:13" x14ac:dyDescent="0.2">
      <c r="A38" s="7" t="s">
        <v>36</v>
      </c>
      <c r="B38" s="19">
        <v>79</v>
      </c>
      <c r="C38" s="19">
        <v>2</v>
      </c>
      <c r="D38" s="19">
        <v>15</v>
      </c>
      <c r="E38" s="49">
        <v>62</v>
      </c>
      <c r="F38" s="19">
        <v>62</v>
      </c>
      <c r="G38" s="19">
        <v>2</v>
      </c>
      <c r="H38" s="19">
        <v>11</v>
      </c>
      <c r="I38" s="49">
        <v>49</v>
      </c>
      <c r="J38" s="19">
        <v>17</v>
      </c>
      <c r="K38" s="19">
        <v>0</v>
      </c>
      <c r="L38" s="19">
        <v>4</v>
      </c>
      <c r="M38" s="20">
        <v>13</v>
      </c>
    </row>
    <row r="39" spans="1:13" x14ac:dyDescent="0.2">
      <c r="A39" s="7" t="s">
        <v>37</v>
      </c>
      <c r="B39" s="19">
        <v>70</v>
      </c>
      <c r="C39" s="19">
        <v>3</v>
      </c>
      <c r="D39" s="19">
        <v>19</v>
      </c>
      <c r="E39" s="49">
        <v>48</v>
      </c>
      <c r="F39" s="19">
        <v>65</v>
      </c>
      <c r="G39" s="19">
        <v>4</v>
      </c>
      <c r="H39" s="19">
        <v>13</v>
      </c>
      <c r="I39" s="49">
        <v>48</v>
      </c>
      <c r="J39" s="19">
        <v>5</v>
      </c>
      <c r="K39" s="19">
        <v>-1</v>
      </c>
      <c r="L39" s="19">
        <v>6</v>
      </c>
      <c r="M39" s="20">
        <v>0</v>
      </c>
    </row>
    <row r="40" spans="1:13" x14ac:dyDescent="0.2">
      <c r="A40" s="6" t="str">
        <f>VLOOKUP("&lt;Zeilentitel_6&gt;",Uebersetzungen!$B$3:$E$103,Uebersetzungen!$B$2+1,FALSE)</f>
        <v>Region Landquart</v>
      </c>
      <c r="B40" s="9">
        <v>1249</v>
      </c>
      <c r="C40" s="9">
        <v>53</v>
      </c>
      <c r="D40" s="9">
        <v>350</v>
      </c>
      <c r="E40" s="54">
        <v>846</v>
      </c>
      <c r="F40" s="9">
        <v>1186</v>
      </c>
      <c r="G40" s="9">
        <v>62</v>
      </c>
      <c r="H40" s="9">
        <v>389</v>
      </c>
      <c r="I40" s="54">
        <v>735</v>
      </c>
      <c r="J40" s="9">
        <v>63</v>
      </c>
      <c r="K40" s="9">
        <v>-9</v>
      </c>
      <c r="L40" s="9">
        <v>-39</v>
      </c>
      <c r="M40" s="12">
        <v>111</v>
      </c>
    </row>
    <row r="41" spans="1:13" x14ac:dyDescent="0.2">
      <c r="A41" s="7" t="s">
        <v>71</v>
      </c>
      <c r="B41" s="19">
        <v>164</v>
      </c>
      <c r="C41" s="19">
        <v>13</v>
      </c>
      <c r="D41" s="19">
        <v>18</v>
      </c>
      <c r="E41" s="49">
        <v>133</v>
      </c>
      <c r="F41" s="19">
        <v>140</v>
      </c>
      <c r="G41" s="19">
        <v>13</v>
      </c>
      <c r="H41" s="19">
        <v>43</v>
      </c>
      <c r="I41" s="49">
        <v>84</v>
      </c>
      <c r="J41" s="19">
        <v>24</v>
      </c>
      <c r="K41" s="19">
        <v>0</v>
      </c>
      <c r="L41" s="19">
        <v>-25</v>
      </c>
      <c r="M41" s="20">
        <v>49</v>
      </c>
    </row>
    <row r="42" spans="1:13" x14ac:dyDescent="0.2">
      <c r="A42" s="7" t="s">
        <v>72</v>
      </c>
      <c r="B42" s="19">
        <v>98</v>
      </c>
      <c r="C42" s="19">
        <v>0</v>
      </c>
      <c r="D42" s="19">
        <v>16</v>
      </c>
      <c r="E42" s="49">
        <v>82</v>
      </c>
      <c r="F42" s="19">
        <v>101</v>
      </c>
      <c r="G42" s="19">
        <v>2</v>
      </c>
      <c r="H42" s="19">
        <v>22</v>
      </c>
      <c r="I42" s="49">
        <v>77</v>
      </c>
      <c r="J42" s="19">
        <v>-3</v>
      </c>
      <c r="K42" s="19">
        <v>-2</v>
      </c>
      <c r="L42" s="19">
        <v>-6</v>
      </c>
      <c r="M42" s="20">
        <v>5</v>
      </c>
    </row>
    <row r="43" spans="1:13" x14ac:dyDescent="0.2">
      <c r="A43" s="7" t="s">
        <v>73</v>
      </c>
      <c r="B43" s="19">
        <v>242</v>
      </c>
      <c r="C43" s="19">
        <v>5</v>
      </c>
      <c r="D43" s="19">
        <v>68</v>
      </c>
      <c r="E43" s="49">
        <v>169</v>
      </c>
      <c r="F43" s="19">
        <v>198</v>
      </c>
      <c r="G43" s="19">
        <v>13</v>
      </c>
      <c r="H43" s="19">
        <v>57</v>
      </c>
      <c r="I43" s="49">
        <v>128</v>
      </c>
      <c r="J43" s="19">
        <v>44</v>
      </c>
      <c r="K43" s="19">
        <v>-8</v>
      </c>
      <c r="L43" s="19">
        <v>11</v>
      </c>
      <c r="M43" s="20">
        <v>41</v>
      </c>
    </row>
    <row r="44" spans="1:13" x14ac:dyDescent="0.2">
      <c r="A44" s="7" t="s">
        <v>74</v>
      </c>
      <c r="B44" s="19">
        <v>47</v>
      </c>
      <c r="C44" s="19">
        <v>0</v>
      </c>
      <c r="D44" s="19">
        <v>24</v>
      </c>
      <c r="E44" s="49">
        <v>23</v>
      </c>
      <c r="F44" s="19">
        <v>51</v>
      </c>
      <c r="G44" s="19">
        <v>2</v>
      </c>
      <c r="H44" s="19">
        <v>34</v>
      </c>
      <c r="I44" s="49">
        <v>15</v>
      </c>
      <c r="J44" s="19">
        <v>-4</v>
      </c>
      <c r="K44" s="19">
        <v>-2</v>
      </c>
      <c r="L44" s="19">
        <v>-10</v>
      </c>
      <c r="M44" s="20">
        <v>8</v>
      </c>
    </row>
    <row r="45" spans="1:13" x14ac:dyDescent="0.2">
      <c r="A45" s="7" t="s">
        <v>75</v>
      </c>
      <c r="B45" s="19">
        <v>55</v>
      </c>
      <c r="C45" s="19">
        <v>1</v>
      </c>
      <c r="D45" s="19">
        <v>16</v>
      </c>
      <c r="E45" s="49">
        <v>38</v>
      </c>
      <c r="F45" s="19">
        <v>43</v>
      </c>
      <c r="G45" s="19">
        <v>1</v>
      </c>
      <c r="H45" s="19">
        <v>11</v>
      </c>
      <c r="I45" s="49">
        <v>31</v>
      </c>
      <c r="J45" s="19">
        <v>12</v>
      </c>
      <c r="K45" s="19">
        <v>0</v>
      </c>
      <c r="L45" s="19">
        <v>5</v>
      </c>
      <c r="M45" s="20">
        <v>7</v>
      </c>
    </row>
    <row r="46" spans="1:13" x14ac:dyDescent="0.2">
      <c r="A46" s="7" t="s">
        <v>76</v>
      </c>
      <c r="B46" s="19">
        <v>216</v>
      </c>
      <c r="C46" s="19">
        <v>4</v>
      </c>
      <c r="D46" s="19">
        <v>82</v>
      </c>
      <c r="E46" s="49">
        <v>130</v>
      </c>
      <c r="F46" s="19">
        <v>159</v>
      </c>
      <c r="G46" s="19">
        <v>9</v>
      </c>
      <c r="H46" s="19">
        <v>67</v>
      </c>
      <c r="I46" s="49">
        <v>83</v>
      </c>
      <c r="J46" s="19">
        <v>57</v>
      </c>
      <c r="K46" s="19">
        <v>-5</v>
      </c>
      <c r="L46" s="19">
        <v>15</v>
      </c>
      <c r="M46" s="20">
        <v>47</v>
      </c>
    </row>
    <row r="47" spans="1:13" x14ac:dyDescent="0.2">
      <c r="A47" s="7" t="s">
        <v>77</v>
      </c>
      <c r="B47" s="19">
        <v>101</v>
      </c>
      <c r="C47" s="19">
        <v>8</v>
      </c>
      <c r="D47" s="19">
        <v>28</v>
      </c>
      <c r="E47" s="49">
        <v>65</v>
      </c>
      <c r="F47" s="19">
        <v>117</v>
      </c>
      <c r="G47" s="19">
        <v>3</v>
      </c>
      <c r="H47" s="19">
        <v>37</v>
      </c>
      <c r="I47" s="49">
        <v>77</v>
      </c>
      <c r="J47" s="19">
        <v>-16</v>
      </c>
      <c r="K47" s="19">
        <v>5</v>
      </c>
      <c r="L47" s="19">
        <v>-9</v>
      </c>
      <c r="M47" s="20">
        <v>-12</v>
      </c>
    </row>
    <row r="48" spans="1:13" x14ac:dyDescent="0.2">
      <c r="A48" s="7" t="s">
        <v>78</v>
      </c>
      <c r="B48" s="19">
        <v>326</v>
      </c>
      <c r="C48" s="19">
        <v>22</v>
      </c>
      <c r="D48" s="19">
        <v>98</v>
      </c>
      <c r="E48" s="49">
        <v>206</v>
      </c>
      <c r="F48" s="19">
        <v>377</v>
      </c>
      <c r="G48" s="19">
        <v>19</v>
      </c>
      <c r="H48" s="19">
        <v>118</v>
      </c>
      <c r="I48" s="49">
        <v>240</v>
      </c>
      <c r="J48" s="19">
        <v>-51</v>
      </c>
      <c r="K48" s="19">
        <v>3</v>
      </c>
      <c r="L48" s="19">
        <v>-20</v>
      </c>
      <c r="M48" s="20">
        <v>-34</v>
      </c>
    </row>
    <row r="49" spans="1:13" x14ac:dyDescent="0.2">
      <c r="A49" s="6" t="str">
        <f>VLOOKUP("&lt;Zeilentitel_7&gt;",Uebersetzungen!$B$3:$E$103,Uebersetzungen!$B$2+1,FALSE)</f>
        <v>Region Maloja</v>
      </c>
      <c r="B49" s="9">
        <v>732</v>
      </c>
      <c r="C49" s="9">
        <v>77</v>
      </c>
      <c r="D49" s="9">
        <v>298</v>
      </c>
      <c r="E49" s="54">
        <v>357</v>
      </c>
      <c r="F49" s="9">
        <v>724</v>
      </c>
      <c r="G49" s="9">
        <v>67</v>
      </c>
      <c r="H49" s="9">
        <v>266</v>
      </c>
      <c r="I49" s="54">
        <v>391</v>
      </c>
      <c r="J49" s="9">
        <v>8</v>
      </c>
      <c r="K49" s="9">
        <v>10</v>
      </c>
      <c r="L49" s="9">
        <v>32</v>
      </c>
      <c r="M49" s="12">
        <v>-34</v>
      </c>
    </row>
    <row r="50" spans="1:13" x14ac:dyDescent="0.2">
      <c r="A50" s="7" t="s">
        <v>42</v>
      </c>
      <c r="B50" s="19">
        <v>35</v>
      </c>
      <c r="C50" s="19">
        <v>0</v>
      </c>
      <c r="D50" s="19">
        <v>11</v>
      </c>
      <c r="E50" s="49">
        <v>24</v>
      </c>
      <c r="F50" s="19">
        <v>27</v>
      </c>
      <c r="G50" s="19">
        <v>0</v>
      </c>
      <c r="H50" s="19">
        <v>6</v>
      </c>
      <c r="I50" s="49">
        <v>21</v>
      </c>
      <c r="J50" s="19">
        <v>8</v>
      </c>
      <c r="K50" s="19">
        <v>0</v>
      </c>
      <c r="L50" s="19">
        <v>5</v>
      </c>
      <c r="M50" s="20">
        <v>3</v>
      </c>
    </row>
    <row r="51" spans="1:13" x14ac:dyDescent="0.2">
      <c r="A51" s="7" t="s">
        <v>43</v>
      </c>
      <c r="B51" s="19">
        <v>58</v>
      </c>
      <c r="C51" s="19">
        <v>8</v>
      </c>
      <c r="D51" s="19">
        <v>26</v>
      </c>
      <c r="E51" s="49">
        <v>24</v>
      </c>
      <c r="F51" s="19">
        <v>70</v>
      </c>
      <c r="G51" s="19">
        <v>5</v>
      </c>
      <c r="H51" s="19">
        <v>31</v>
      </c>
      <c r="I51" s="49">
        <v>34</v>
      </c>
      <c r="J51" s="19">
        <v>-12</v>
      </c>
      <c r="K51" s="19">
        <v>3</v>
      </c>
      <c r="L51" s="19">
        <v>-5</v>
      </c>
      <c r="M51" s="20">
        <v>-10</v>
      </c>
    </row>
    <row r="52" spans="1:13" x14ac:dyDescent="0.2">
      <c r="A52" s="7" t="s">
        <v>44</v>
      </c>
      <c r="B52" s="19">
        <v>14</v>
      </c>
      <c r="C52" s="19">
        <v>2</v>
      </c>
      <c r="D52" s="19">
        <v>3</v>
      </c>
      <c r="E52" s="49">
        <v>9</v>
      </c>
      <c r="F52" s="19">
        <v>14</v>
      </c>
      <c r="G52" s="19">
        <v>1</v>
      </c>
      <c r="H52" s="19">
        <v>5</v>
      </c>
      <c r="I52" s="49">
        <v>8</v>
      </c>
      <c r="J52" s="19">
        <v>0</v>
      </c>
      <c r="K52" s="19">
        <v>1</v>
      </c>
      <c r="L52" s="19">
        <v>-2</v>
      </c>
      <c r="M52" s="20">
        <v>1</v>
      </c>
    </row>
    <row r="53" spans="1:13" x14ac:dyDescent="0.2">
      <c r="A53" s="7" t="s">
        <v>45</v>
      </c>
      <c r="B53" s="19">
        <v>70</v>
      </c>
      <c r="C53" s="19">
        <v>8</v>
      </c>
      <c r="D53" s="19">
        <v>31</v>
      </c>
      <c r="E53" s="49">
        <v>31</v>
      </c>
      <c r="F53" s="19">
        <v>74</v>
      </c>
      <c r="G53" s="19">
        <v>5</v>
      </c>
      <c r="H53" s="19">
        <v>27</v>
      </c>
      <c r="I53" s="49">
        <v>42</v>
      </c>
      <c r="J53" s="19">
        <v>-4</v>
      </c>
      <c r="K53" s="19">
        <v>3</v>
      </c>
      <c r="L53" s="19">
        <v>4</v>
      </c>
      <c r="M53" s="20">
        <v>-11</v>
      </c>
    </row>
    <row r="54" spans="1:13" x14ac:dyDescent="0.2">
      <c r="A54" s="7" t="s">
        <v>95</v>
      </c>
      <c r="B54" s="19">
        <v>42</v>
      </c>
      <c r="C54" s="19">
        <v>0</v>
      </c>
      <c r="D54" s="19">
        <v>18</v>
      </c>
      <c r="E54" s="49">
        <v>24</v>
      </c>
      <c r="F54" s="19">
        <v>40</v>
      </c>
      <c r="G54" s="19">
        <v>1</v>
      </c>
      <c r="H54" s="19">
        <v>14</v>
      </c>
      <c r="I54" s="49">
        <v>25</v>
      </c>
      <c r="J54" s="19">
        <v>2</v>
      </c>
      <c r="K54" s="19">
        <v>-1</v>
      </c>
      <c r="L54" s="19">
        <v>4</v>
      </c>
      <c r="M54" s="20">
        <v>-1</v>
      </c>
    </row>
    <row r="55" spans="1:13" x14ac:dyDescent="0.2">
      <c r="A55" s="7" t="s">
        <v>46</v>
      </c>
      <c r="B55" s="19">
        <v>131</v>
      </c>
      <c r="C55" s="19">
        <v>6</v>
      </c>
      <c r="D55" s="19">
        <v>51</v>
      </c>
      <c r="E55" s="49">
        <v>74</v>
      </c>
      <c r="F55" s="19">
        <v>142</v>
      </c>
      <c r="G55" s="19">
        <v>12</v>
      </c>
      <c r="H55" s="19">
        <v>61</v>
      </c>
      <c r="I55" s="49">
        <v>69</v>
      </c>
      <c r="J55" s="19">
        <v>-11</v>
      </c>
      <c r="K55" s="19">
        <v>-6</v>
      </c>
      <c r="L55" s="19">
        <v>-10</v>
      </c>
      <c r="M55" s="20">
        <v>5</v>
      </c>
    </row>
    <row r="56" spans="1:13" x14ac:dyDescent="0.2">
      <c r="A56" s="7" t="s">
        <v>97</v>
      </c>
      <c r="B56" s="19">
        <v>158</v>
      </c>
      <c r="C56" s="19">
        <v>28</v>
      </c>
      <c r="D56" s="19">
        <v>68</v>
      </c>
      <c r="E56" s="49">
        <v>62</v>
      </c>
      <c r="F56" s="19">
        <v>178</v>
      </c>
      <c r="G56" s="19">
        <v>24</v>
      </c>
      <c r="H56" s="19">
        <v>68</v>
      </c>
      <c r="I56" s="49">
        <v>86</v>
      </c>
      <c r="J56" s="19">
        <v>-20</v>
      </c>
      <c r="K56" s="19">
        <v>4</v>
      </c>
      <c r="L56" s="19">
        <v>0</v>
      </c>
      <c r="M56" s="20">
        <v>-24</v>
      </c>
    </row>
    <row r="57" spans="1:13" x14ac:dyDescent="0.2">
      <c r="A57" s="7" t="s">
        <v>47</v>
      </c>
      <c r="B57" s="19">
        <v>33</v>
      </c>
      <c r="C57" s="19">
        <v>5</v>
      </c>
      <c r="D57" s="19">
        <v>9</v>
      </c>
      <c r="E57" s="49">
        <v>19</v>
      </c>
      <c r="F57" s="19">
        <v>31</v>
      </c>
      <c r="G57" s="19">
        <v>2</v>
      </c>
      <c r="H57" s="19">
        <v>12</v>
      </c>
      <c r="I57" s="49">
        <v>17</v>
      </c>
      <c r="J57" s="19">
        <v>2</v>
      </c>
      <c r="K57" s="19">
        <v>3</v>
      </c>
      <c r="L57" s="19">
        <v>-3</v>
      </c>
      <c r="M57" s="20">
        <v>2</v>
      </c>
    </row>
    <row r="58" spans="1:13" x14ac:dyDescent="0.2">
      <c r="A58" s="7" t="s">
        <v>98</v>
      </c>
      <c r="B58" s="19">
        <v>27</v>
      </c>
      <c r="C58" s="19">
        <v>3</v>
      </c>
      <c r="D58" s="19">
        <v>16</v>
      </c>
      <c r="E58" s="49">
        <v>8</v>
      </c>
      <c r="F58" s="19">
        <v>22</v>
      </c>
      <c r="G58" s="19">
        <v>0</v>
      </c>
      <c r="H58" s="19">
        <v>10</v>
      </c>
      <c r="I58" s="49">
        <v>12</v>
      </c>
      <c r="J58" s="19">
        <v>5</v>
      </c>
      <c r="K58" s="19">
        <v>3</v>
      </c>
      <c r="L58" s="19">
        <v>6</v>
      </c>
      <c r="M58" s="20">
        <v>-4</v>
      </c>
    </row>
    <row r="59" spans="1:13" x14ac:dyDescent="0.2">
      <c r="A59" s="7" t="s">
        <v>48</v>
      </c>
      <c r="B59" s="19">
        <v>65</v>
      </c>
      <c r="C59" s="19">
        <v>5</v>
      </c>
      <c r="D59" s="19">
        <v>31</v>
      </c>
      <c r="E59" s="49">
        <v>29</v>
      </c>
      <c r="F59" s="19">
        <v>33</v>
      </c>
      <c r="G59" s="19">
        <v>4</v>
      </c>
      <c r="H59" s="19">
        <v>10</v>
      </c>
      <c r="I59" s="49">
        <v>19</v>
      </c>
      <c r="J59" s="19">
        <v>32</v>
      </c>
      <c r="K59" s="19">
        <v>1</v>
      </c>
      <c r="L59" s="19">
        <v>21</v>
      </c>
      <c r="M59" s="20">
        <v>10</v>
      </c>
    </row>
    <row r="60" spans="1:13" x14ac:dyDescent="0.2">
      <c r="A60" s="7" t="s">
        <v>49</v>
      </c>
      <c r="B60" s="19">
        <v>61</v>
      </c>
      <c r="C60" s="19">
        <v>9</v>
      </c>
      <c r="D60" s="19">
        <v>21</v>
      </c>
      <c r="E60" s="49">
        <v>31</v>
      </c>
      <c r="F60" s="19">
        <v>56</v>
      </c>
      <c r="G60" s="19">
        <v>9</v>
      </c>
      <c r="H60" s="19">
        <v>9</v>
      </c>
      <c r="I60" s="49">
        <v>38</v>
      </c>
      <c r="J60" s="19">
        <v>5</v>
      </c>
      <c r="K60" s="19">
        <v>0</v>
      </c>
      <c r="L60" s="19">
        <v>12</v>
      </c>
      <c r="M60" s="20">
        <v>-7</v>
      </c>
    </row>
    <row r="61" spans="1:13" x14ac:dyDescent="0.2">
      <c r="A61" s="7" t="s">
        <v>99</v>
      </c>
      <c r="B61" s="19">
        <v>38</v>
      </c>
      <c r="C61" s="19">
        <v>3</v>
      </c>
      <c r="D61" s="19">
        <v>13</v>
      </c>
      <c r="E61" s="49">
        <v>22</v>
      </c>
      <c r="F61" s="19">
        <v>37</v>
      </c>
      <c r="G61" s="19">
        <v>4</v>
      </c>
      <c r="H61" s="19">
        <v>13</v>
      </c>
      <c r="I61" s="49">
        <v>20</v>
      </c>
      <c r="J61" s="19">
        <v>1</v>
      </c>
      <c r="K61" s="19">
        <v>-1</v>
      </c>
      <c r="L61" s="19">
        <v>0</v>
      </c>
      <c r="M61" s="20">
        <v>2</v>
      </c>
    </row>
    <row r="62" spans="1:13" x14ac:dyDescent="0.2">
      <c r="A62" s="6" t="str">
        <f>VLOOKUP("&lt;Zeilentitel_8&gt;",Uebersetzungen!$B$3:$E$103,Uebersetzungen!$B$2+1,FALSE)</f>
        <v>Region Moesa</v>
      </c>
      <c r="B62" s="9">
        <v>346</v>
      </c>
      <c r="C62" s="9">
        <v>12</v>
      </c>
      <c r="D62" s="9">
        <v>210</v>
      </c>
      <c r="E62" s="54">
        <v>124</v>
      </c>
      <c r="F62" s="9">
        <v>281</v>
      </c>
      <c r="G62" s="9">
        <v>20</v>
      </c>
      <c r="H62" s="9">
        <v>128</v>
      </c>
      <c r="I62" s="54">
        <v>133</v>
      </c>
      <c r="J62" s="9">
        <v>65</v>
      </c>
      <c r="K62" s="9">
        <v>-8</v>
      </c>
      <c r="L62" s="9">
        <v>82</v>
      </c>
      <c r="M62" s="12">
        <v>-9</v>
      </c>
    </row>
    <row r="63" spans="1:13" x14ac:dyDescent="0.2">
      <c r="A63" s="7" t="s">
        <v>50</v>
      </c>
      <c r="B63" s="19">
        <v>8</v>
      </c>
      <c r="C63" s="19">
        <v>0</v>
      </c>
      <c r="D63" s="19">
        <v>7</v>
      </c>
      <c r="E63" s="49">
        <v>1</v>
      </c>
      <c r="F63" s="19">
        <v>4</v>
      </c>
      <c r="G63" s="19">
        <v>0</v>
      </c>
      <c r="H63" s="19">
        <v>1</v>
      </c>
      <c r="I63" s="49">
        <v>3</v>
      </c>
      <c r="J63" s="19">
        <v>4</v>
      </c>
      <c r="K63" s="19">
        <v>0</v>
      </c>
      <c r="L63" s="19">
        <v>6</v>
      </c>
      <c r="M63" s="20">
        <v>-2</v>
      </c>
    </row>
    <row r="64" spans="1:13" x14ac:dyDescent="0.2">
      <c r="A64" s="7" t="s">
        <v>51</v>
      </c>
      <c r="B64" s="19">
        <v>6</v>
      </c>
      <c r="C64" s="19">
        <v>0</v>
      </c>
      <c r="D64" s="19">
        <v>4</v>
      </c>
      <c r="E64" s="49">
        <v>2</v>
      </c>
      <c r="F64" s="19">
        <v>5</v>
      </c>
      <c r="G64" s="19">
        <v>0</v>
      </c>
      <c r="H64" s="19">
        <v>3</v>
      </c>
      <c r="I64" s="49">
        <v>2</v>
      </c>
      <c r="J64" s="19">
        <v>1</v>
      </c>
      <c r="K64" s="19">
        <v>0</v>
      </c>
      <c r="L64" s="19">
        <v>1</v>
      </c>
      <c r="M64" s="20">
        <v>0</v>
      </c>
    </row>
    <row r="65" spans="1:13" x14ac:dyDescent="0.2">
      <c r="A65" s="7" t="s">
        <v>52</v>
      </c>
      <c r="B65" s="19">
        <v>19</v>
      </c>
      <c r="C65" s="19">
        <v>0</v>
      </c>
      <c r="D65" s="19">
        <v>15</v>
      </c>
      <c r="E65" s="49">
        <v>4</v>
      </c>
      <c r="F65" s="19">
        <v>10</v>
      </c>
      <c r="G65" s="19">
        <v>0</v>
      </c>
      <c r="H65" s="19">
        <v>4</v>
      </c>
      <c r="I65" s="49">
        <v>6</v>
      </c>
      <c r="J65" s="19">
        <v>9</v>
      </c>
      <c r="K65" s="19">
        <v>0</v>
      </c>
      <c r="L65" s="19">
        <v>11</v>
      </c>
      <c r="M65" s="20">
        <v>-2</v>
      </c>
    </row>
    <row r="66" spans="1:13" x14ac:dyDescent="0.2">
      <c r="A66" s="7" t="s">
        <v>53</v>
      </c>
      <c r="B66" s="19">
        <v>4</v>
      </c>
      <c r="C66" s="19">
        <v>0</v>
      </c>
      <c r="D66" s="19">
        <v>2</v>
      </c>
      <c r="E66" s="49">
        <v>2</v>
      </c>
      <c r="F66" s="19">
        <v>1</v>
      </c>
      <c r="G66" s="19">
        <v>0</v>
      </c>
      <c r="H66" s="19">
        <v>0</v>
      </c>
      <c r="I66" s="49">
        <v>1</v>
      </c>
      <c r="J66" s="19">
        <v>3</v>
      </c>
      <c r="K66" s="19">
        <v>0</v>
      </c>
      <c r="L66" s="19">
        <v>2</v>
      </c>
      <c r="M66" s="20">
        <v>1</v>
      </c>
    </row>
    <row r="67" spans="1:13" x14ac:dyDescent="0.2">
      <c r="A67" s="7" t="s">
        <v>54</v>
      </c>
      <c r="B67" s="19">
        <v>35</v>
      </c>
      <c r="C67" s="19">
        <v>0</v>
      </c>
      <c r="D67" s="19">
        <v>17</v>
      </c>
      <c r="E67" s="49">
        <v>18</v>
      </c>
      <c r="F67" s="19">
        <v>30</v>
      </c>
      <c r="G67" s="19">
        <v>1</v>
      </c>
      <c r="H67" s="19">
        <v>10</v>
      </c>
      <c r="I67" s="49">
        <v>19</v>
      </c>
      <c r="J67" s="19">
        <v>5</v>
      </c>
      <c r="K67" s="19">
        <v>-1</v>
      </c>
      <c r="L67" s="19">
        <v>7</v>
      </c>
      <c r="M67" s="20">
        <v>-1</v>
      </c>
    </row>
    <row r="68" spans="1:13" x14ac:dyDescent="0.2">
      <c r="A68" s="7" t="s">
        <v>55</v>
      </c>
      <c r="B68" s="19">
        <v>45</v>
      </c>
      <c r="C68" s="19">
        <v>0</v>
      </c>
      <c r="D68" s="19">
        <v>37</v>
      </c>
      <c r="E68" s="49">
        <v>8</v>
      </c>
      <c r="F68" s="19">
        <v>33</v>
      </c>
      <c r="G68" s="19">
        <v>2</v>
      </c>
      <c r="H68" s="19">
        <v>15</v>
      </c>
      <c r="I68" s="49">
        <v>16</v>
      </c>
      <c r="J68" s="19">
        <v>12</v>
      </c>
      <c r="K68" s="19">
        <v>-2</v>
      </c>
      <c r="L68" s="19">
        <v>22</v>
      </c>
      <c r="M68" s="20">
        <v>-8</v>
      </c>
    </row>
    <row r="69" spans="1:13" x14ac:dyDescent="0.2">
      <c r="A69" s="7" t="s">
        <v>56</v>
      </c>
      <c r="B69" s="19">
        <v>7</v>
      </c>
      <c r="C69" s="19">
        <v>0</v>
      </c>
      <c r="D69" s="19">
        <v>3</v>
      </c>
      <c r="E69" s="49">
        <v>4</v>
      </c>
      <c r="F69" s="19">
        <v>14</v>
      </c>
      <c r="G69" s="19">
        <v>0</v>
      </c>
      <c r="H69" s="19">
        <v>12</v>
      </c>
      <c r="I69" s="49">
        <v>2</v>
      </c>
      <c r="J69" s="19">
        <v>-7</v>
      </c>
      <c r="K69" s="19">
        <v>0</v>
      </c>
      <c r="L69" s="19">
        <v>-9</v>
      </c>
      <c r="M69" s="20">
        <v>2</v>
      </c>
    </row>
    <row r="70" spans="1:13" x14ac:dyDescent="0.2">
      <c r="A70" s="7" t="s">
        <v>57</v>
      </c>
      <c r="B70" s="19">
        <v>24</v>
      </c>
      <c r="C70" s="19">
        <v>2</v>
      </c>
      <c r="D70" s="19">
        <v>10</v>
      </c>
      <c r="E70" s="49">
        <v>12</v>
      </c>
      <c r="F70" s="19">
        <v>18</v>
      </c>
      <c r="G70" s="19">
        <v>1</v>
      </c>
      <c r="H70" s="19">
        <v>6</v>
      </c>
      <c r="I70" s="49">
        <v>11</v>
      </c>
      <c r="J70" s="19">
        <v>6</v>
      </c>
      <c r="K70" s="19">
        <v>1</v>
      </c>
      <c r="L70" s="19">
        <v>4</v>
      </c>
      <c r="M70" s="20">
        <v>1</v>
      </c>
    </row>
    <row r="71" spans="1:13" x14ac:dyDescent="0.2">
      <c r="A71" s="7" t="s">
        <v>58</v>
      </c>
      <c r="B71" s="19">
        <v>72</v>
      </c>
      <c r="C71" s="19">
        <v>5</v>
      </c>
      <c r="D71" s="19">
        <v>34</v>
      </c>
      <c r="E71" s="49">
        <v>33</v>
      </c>
      <c r="F71" s="19">
        <v>55</v>
      </c>
      <c r="G71" s="19">
        <v>7</v>
      </c>
      <c r="H71" s="19">
        <v>31</v>
      </c>
      <c r="I71" s="49">
        <v>17</v>
      </c>
      <c r="J71" s="19">
        <v>17</v>
      </c>
      <c r="K71" s="19">
        <v>-2</v>
      </c>
      <c r="L71" s="19">
        <v>3</v>
      </c>
      <c r="M71" s="20">
        <v>16</v>
      </c>
    </row>
    <row r="72" spans="1:13" x14ac:dyDescent="0.2">
      <c r="A72" s="7" t="s">
        <v>100</v>
      </c>
      <c r="B72" s="19">
        <v>73</v>
      </c>
      <c r="C72" s="19">
        <v>2</v>
      </c>
      <c r="D72" s="19">
        <v>46</v>
      </c>
      <c r="E72" s="49">
        <v>25</v>
      </c>
      <c r="F72" s="19">
        <v>77</v>
      </c>
      <c r="G72" s="19">
        <v>7</v>
      </c>
      <c r="H72" s="19">
        <v>31</v>
      </c>
      <c r="I72" s="49">
        <v>39</v>
      </c>
      <c r="J72" s="19">
        <v>-4</v>
      </c>
      <c r="K72" s="19">
        <v>-5</v>
      </c>
      <c r="L72" s="19">
        <v>15</v>
      </c>
      <c r="M72" s="20">
        <v>-14</v>
      </c>
    </row>
    <row r="73" spans="1:13" x14ac:dyDescent="0.2">
      <c r="A73" s="7" t="s">
        <v>59</v>
      </c>
      <c r="B73" s="19">
        <v>46</v>
      </c>
      <c r="C73" s="19">
        <v>3</v>
      </c>
      <c r="D73" s="19">
        <v>31</v>
      </c>
      <c r="E73" s="49">
        <v>12</v>
      </c>
      <c r="F73" s="19">
        <v>27</v>
      </c>
      <c r="G73" s="19">
        <v>1</v>
      </c>
      <c r="H73" s="19">
        <v>13</v>
      </c>
      <c r="I73" s="49">
        <v>13</v>
      </c>
      <c r="J73" s="19">
        <v>19</v>
      </c>
      <c r="K73" s="19">
        <v>2</v>
      </c>
      <c r="L73" s="19">
        <v>18</v>
      </c>
      <c r="M73" s="20">
        <v>-1</v>
      </c>
    </row>
    <row r="74" spans="1:13" x14ac:dyDescent="0.2">
      <c r="A74" s="7" t="s">
        <v>101</v>
      </c>
      <c r="B74" s="19">
        <v>7</v>
      </c>
      <c r="C74" s="19">
        <v>0</v>
      </c>
      <c r="D74" s="19">
        <v>4</v>
      </c>
      <c r="E74" s="49">
        <v>3</v>
      </c>
      <c r="F74" s="19">
        <v>7</v>
      </c>
      <c r="G74" s="19">
        <v>1</v>
      </c>
      <c r="H74" s="19">
        <v>2</v>
      </c>
      <c r="I74" s="49">
        <v>4</v>
      </c>
      <c r="J74" s="19">
        <v>0</v>
      </c>
      <c r="K74" s="19">
        <v>-1</v>
      </c>
      <c r="L74" s="19">
        <v>2</v>
      </c>
      <c r="M74" s="20">
        <v>-1</v>
      </c>
    </row>
    <row r="75" spans="1:13" x14ac:dyDescent="0.2">
      <c r="A75" s="6" t="str">
        <f>VLOOKUP("&lt;Zeilentitel_9&gt;",Uebersetzungen!$B$3:$E$103,Uebersetzungen!$B$2+1,FALSE)</f>
        <v>Region Plessur</v>
      </c>
      <c r="B75" s="9">
        <v>1517</v>
      </c>
      <c r="C75" s="9">
        <v>109</v>
      </c>
      <c r="D75" s="9">
        <v>584</v>
      </c>
      <c r="E75" s="54">
        <v>824</v>
      </c>
      <c r="F75" s="9">
        <v>1587</v>
      </c>
      <c r="G75" s="9">
        <v>133</v>
      </c>
      <c r="H75" s="9">
        <v>604</v>
      </c>
      <c r="I75" s="54">
        <v>850</v>
      </c>
      <c r="J75" s="9">
        <v>-70</v>
      </c>
      <c r="K75" s="9">
        <v>-24</v>
      </c>
      <c r="L75" s="9">
        <v>-20</v>
      </c>
      <c r="M75" s="12">
        <v>-26</v>
      </c>
    </row>
    <row r="76" spans="1:13" x14ac:dyDescent="0.2">
      <c r="A76" s="7" t="s">
        <v>67</v>
      </c>
      <c r="B76" s="19">
        <v>1254</v>
      </c>
      <c r="C76" s="19">
        <v>76</v>
      </c>
      <c r="D76" s="19">
        <v>442</v>
      </c>
      <c r="E76" s="49">
        <v>736</v>
      </c>
      <c r="F76" s="19">
        <v>1306</v>
      </c>
      <c r="G76" s="19">
        <v>101</v>
      </c>
      <c r="H76" s="19">
        <v>474</v>
      </c>
      <c r="I76" s="49">
        <v>731</v>
      </c>
      <c r="J76" s="19">
        <v>-52</v>
      </c>
      <c r="K76" s="19">
        <v>-25</v>
      </c>
      <c r="L76" s="19">
        <v>-32</v>
      </c>
      <c r="M76" s="20">
        <v>5</v>
      </c>
    </row>
    <row r="77" spans="1:13" x14ac:dyDescent="0.2">
      <c r="A77" s="7" t="s">
        <v>68</v>
      </c>
      <c r="B77" s="19">
        <v>98</v>
      </c>
      <c r="C77" s="19">
        <v>11</v>
      </c>
      <c r="D77" s="19">
        <v>41</v>
      </c>
      <c r="E77" s="49">
        <v>46</v>
      </c>
      <c r="F77" s="19">
        <v>111</v>
      </c>
      <c r="G77" s="19">
        <v>10</v>
      </c>
      <c r="H77" s="19">
        <v>36</v>
      </c>
      <c r="I77" s="49">
        <v>65</v>
      </c>
      <c r="J77" s="19">
        <v>-13</v>
      </c>
      <c r="K77" s="19">
        <v>1</v>
      </c>
      <c r="L77" s="19">
        <v>5</v>
      </c>
      <c r="M77" s="20">
        <v>-19</v>
      </c>
    </row>
    <row r="78" spans="1:13" x14ac:dyDescent="0.2">
      <c r="A78" s="7" t="s">
        <v>69</v>
      </c>
      <c r="B78" s="19">
        <v>149</v>
      </c>
      <c r="C78" s="19">
        <v>21</v>
      </c>
      <c r="D78" s="19">
        <v>95</v>
      </c>
      <c r="E78" s="49">
        <v>33</v>
      </c>
      <c r="F78" s="19">
        <v>158</v>
      </c>
      <c r="G78" s="19">
        <v>22</v>
      </c>
      <c r="H78" s="19">
        <v>90</v>
      </c>
      <c r="I78" s="49">
        <v>46</v>
      </c>
      <c r="J78" s="19">
        <v>-9</v>
      </c>
      <c r="K78" s="19">
        <v>-1</v>
      </c>
      <c r="L78" s="19">
        <v>5</v>
      </c>
      <c r="M78" s="20">
        <v>-13</v>
      </c>
    </row>
    <row r="79" spans="1:13" x14ac:dyDescent="0.2">
      <c r="A79" s="7" t="s">
        <v>70</v>
      </c>
      <c r="B79" s="19">
        <v>16</v>
      </c>
      <c r="C79" s="19">
        <v>1</v>
      </c>
      <c r="D79" s="19">
        <v>6</v>
      </c>
      <c r="E79" s="49">
        <v>9</v>
      </c>
      <c r="F79" s="19">
        <v>12</v>
      </c>
      <c r="G79" s="19">
        <v>0</v>
      </c>
      <c r="H79" s="19">
        <v>4</v>
      </c>
      <c r="I79" s="49">
        <v>8</v>
      </c>
      <c r="J79" s="19">
        <v>4</v>
      </c>
      <c r="K79" s="19">
        <v>1</v>
      </c>
      <c r="L79" s="19">
        <v>2</v>
      </c>
      <c r="M79" s="20">
        <v>1</v>
      </c>
    </row>
    <row r="80" spans="1:13" x14ac:dyDescent="0.2">
      <c r="A80" s="6" t="str">
        <f>VLOOKUP("&lt;Zeilentitel_10&gt;",Uebersetzungen!$B$3:$E$103,Uebersetzungen!$B$2+1,FALSE)</f>
        <v>Region Prättigau/Davos</v>
      </c>
      <c r="B80" s="9">
        <v>1070</v>
      </c>
      <c r="C80" s="9">
        <v>74</v>
      </c>
      <c r="D80" s="9">
        <v>430</v>
      </c>
      <c r="E80" s="54">
        <v>566</v>
      </c>
      <c r="F80" s="9">
        <v>1136</v>
      </c>
      <c r="G80" s="9">
        <v>92</v>
      </c>
      <c r="H80" s="9">
        <v>419</v>
      </c>
      <c r="I80" s="54">
        <v>625</v>
      </c>
      <c r="J80" s="9">
        <v>-66</v>
      </c>
      <c r="K80" s="9">
        <v>-18</v>
      </c>
      <c r="L80" s="9">
        <v>11</v>
      </c>
      <c r="M80" s="12">
        <v>-59</v>
      </c>
    </row>
    <row r="81" spans="1:13" x14ac:dyDescent="0.2">
      <c r="A81" s="7" t="s">
        <v>61</v>
      </c>
      <c r="B81" s="19">
        <v>311</v>
      </c>
      <c r="C81" s="19">
        <v>35</v>
      </c>
      <c r="D81" s="19">
        <v>205</v>
      </c>
      <c r="E81" s="49">
        <v>71</v>
      </c>
      <c r="F81" s="19">
        <v>410</v>
      </c>
      <c r="G81" s="19">
        <v>54</v>
      </c>
      <c r="H81" s="19">
        <v>228</v>
      </c>
      <c r="I81" s="49">
        <v>128</v>
      </c>
      <c r="J81" s="19">
        <v>-99</v>
      </c>
      <c r="K81" s="19">
        <v>-19</v>
      </c>
      <c r="L81" s="19">
        <v>-23</v>
      </c>
      <c r="M81" s="20">
        <v>-57</v>
      </c>
    </row>
    <row r="82" spans="1:13" x14ac:dyDescent="0.2">
      <c r="A82" s="7" t="s">
        <v>62</v>
      </c>
      <c r="B82" s="19">
        <v>34</v>
      </c>
      <c r="C82" s="19">
        <v>2</v>
      </c>
      <c r="D82" s="19">
        <v>4</v>
      </c>
      <c r="E82" s="49">
        <v>28</v>
      </c>
      <c r="F82" s="19">
        <v>35</v>
      </c>
      <c r="G82" s="19">
        <v>1</v>
      </c>
      <c r="H82" s="19">
        <v>5</v>
      </c>
      <c r="I82" s="49">
        <v>29</v>
      </c>
      <c r="J82" s="19">
        <v>-1</v>
      </c>
      <c r="K82" s="19">
        <v>1</v>
      </c>
      <c r="L82" s="19">
        <v>-1</v>
      </c>
      <c r="M82" s="20">
        <v>-1</v>
      </c>
    </row>
    <row r="83" spans="1:13" x14ac:dyDescent="0.2">
      <c r="A83" s="7" t="s">
        <v>63</v>
      </c>
      <c r="B83" s="19">
        <v>13</v>
      </c>
      <c r="C83" s="19">
        <v>0</v>
      </c>
      <c r="D83" s="19">
        <v>5</v>
      </c>
      <c r="E83" s="49">
        <v>8</v>
      </c>
      <c r="F83" s="19">
        <v>16</v>
      </c>
      <c r="G83" s="19">
        <v>1</v>
      </c>
      <c r="H83" s="19">
        <v>7</v>
      </c>
      <c r="I83" s="49">
        <v>8</v>
      </c>
      <c r="J83" s="19">
        <v>-3</v>
      </c>
      <c r="K83" s="19">
        <v>-1</v>
      </c>
      <c r="L83" s="19">
        <v>-2</v>
      </c>
      <c r="M83" s="20">
        <v>0</v>
      </c>
    </row>
    <row r="84" spans="1:13" x14ac:dyDescent="0.2">
      <c r="A84" s="7" t="s">
        <v>64</v>
      </c>
      <c r="B84" s="19">
        <v>67</v>
      </c>
      <c r="C84" s="19">
        <v>2</v>
      </c>
      <c r="D84" s="19">
        <v>8</v>
      </c>
      <c r="E84" s="49">
        <v>57</v>
      </c>
      <c r="F84" s="19">
        <v>50</v>
      </c>
      <c r="G84" s="19">
        <v>2</v>
      </c>
      <c r="H84" s="19">
        <v>13</v>
      </c>
      <c r="I84" s="49">
        <v>35</v>
      </c>
      <c r="J84" s="19">
        <v>17</v>
      </c>
      <c r="K84" s="19">
        <v>0</v>
      </c>
      <c r="L84" s="19">
        <v>-5</v>
      </c>
      <c r="M84" s="20">
        <v>22</v>
      </c>
    </row>
    <row r="85" spans="1:13" x14ac:dyDescent="0.2">
      <c r="A85" s="7" t="s">
        <v>102</v>
      </c>
      <c r="B85" s="19">
        <v>171</v>
      </c>
      <c r="C85" s="19">
        <v>15</v>
      </c>
      <c r="D85" s="19">
        <v>80</v>
      </c>
      <c r="E85" s="49">
        <v>76</v>
      </c>
      <c r="F85" s="19">
        <v>158</v>
      </c>
      <c r="G85" s="19">
        <v>10</v>
      </c>
      <c r="H85" s="19">
        <v>60</v>
      </c>
      <c r="I85" s="49">
        <v>88</v>
      </c>
      <c r="J85" s="19">
        <v>13</v>
      </c>
      <c r="K85" s="19">
        <v>5</v>
      </c>
      <c r="L85" s="19">
        <v>20</v>
      </c>
      <c r="M85" s="20">
        <v>-12</v>
      </c>
    </row>
    <row r="86" spans="1:13" x14ac:dyDescent="0.2">
      <c r="A86" s="7" t="s">
        <v>91</v>
      </c>
      <c r="B86" s="19">
        <v>15</v>
      </c>
      <c r="C86" s="19">
        <v>0</v>
      </c>
      <c r="D86" s="19">
        <v>3</v>
      </c>
      <c r="E86" s="49">
        <v>12</v>
      </c>
      <c r="F86" s="19">
        <v>17</v>
      </c>
      <c r="G86" s="19">
        <v>0</v>
      </c>
      <c r="H86" s="19">
        <v>3</v>
      </c>
      <c r="I86" s="49">
        <v>14</v>
      </c>
      <c r="J86" s="19">
        <v>-2</v>
      </c>
      <c r="K86" s="19">
        <v>0</v>
      </c>
      <c r="L86" s="19">
        <v>0</v>
      </c>
      <c r="M86" s="20">
        <v>-2</v>
      </c>
    </row>
    <row r="87" spans="1:13" x14ac:dyDescent="0.2">
      <c r="A87" s="7" t="s">
        <v>65</v>
      </c>
      <c r="B87" s="19">
        <v>40</v>
      </c>
      <c r="C87" s="19">
        <v>1</v>
      </c>
      <c r="D87" s="19">
        <v>11</v>
      </c>
      <c r="E87" s="49">
        <v>28</v>
      </c>
      <c r="F87" s="19">
        <v>56</v>
      </c>
      <c r="G87" s="19">
        <v>1</v>
      </c>
      <c r="H87" s="19">
        <v>6</v>
      </c>
      <c r="I87" s="49">
        <v>49</v>
      </c>
      <c r="J87" s="19">
        <v>-16</v>
      </c>
      <c r="K87" s="19">
        <v>0</v>
      </c>
      <c r="L87" s="19">
        <v>5</v>
      </c>
      <c r="M87" s="20">
        <v>-21</v>
      </c>
    </row>
    <row r="88" spans="1:13" x14ac:dyDescent="0.2">
      <c r="A88" s="7" t="s">
        <v>66</v>
      </c>
      <c r="B88" s="19">
        <v>80</v>
      </c>
      <c r="C88" s="19">
        <v>6</v>
      </c>
      <c r="D88" s="19">
        <v>17</v>
      </c>
      <c r="E88" s="49">
        <v>57</v>
      </c>
      <c r="F88" s="19">
        <v>66</v>
      </c>
      <c r="G88" s="19">
        <v>4</v>
      </c>
      <c r="H88" s="19">
        <v>17</v>
      </c>
      <c r="I88" s="49">
        <v>45</v>
      </c>
      <c r="J88" s="19">
        <v>14</v>
      </c>
      <c r="K88" s="19">
        <v>2</v>
      </c>
      <c r="L88" s="19">
        <v>0</v>
      </c>
      <c r="M88" s="20">
        <v>12</v>
      </c>
    </row>
    <row r="89" spans="1:13" x14ac:dyDescent="0.2">
      <c r="A89" s="7" t="s">
        <v>79</v>
      </c>
      <c r="B89" s="19">
        <v>102</v>
      </c>
      <c r="C89" s="19">
        <v>2</v>
      </c>
      <c r="D89" s="19">
        <v>27</v>
      </c>
      <c r="E89" s="49">
        <v>73</v>
      </c>
      <c r="F89" s="19">
        <v>111</v>
      </c>
      <c r="G89" s="19">
        <v>9</v>
      </c>
      <c r="H89" s="19">
        <v>21</v>
      </c>
      <c r="I89" s="49">
        <v>81</v>
      </c>
      <c r="J89" s="19">
        <v>-9</v>
      </c>
      <c r="K89" s="19">
        <v>-7</v>
      </c>
      <c r="L89" s="19">
        <v>6</v>
      </c>
      <c r="M89" s="20">
        <v>-8</v>
      </c>
    </row>
    <row r="90" spans="1:13" x14ac:dyDescent="0.2">
      <c r="A90" s="7" t="s">
        <v>80</v>
      </c>
      <c r="B90" s="19">
        <v>140</v>
      </c>
      <c r="C90" s="19">
        <v>11</v>
      </c>
      <c r="D90" s="19">
        <v>29</v>
      </c>
      <c r="E90" s="49">
        <v>100</v>
      </c>
      <c r="F90" s="19">
        <v>116</v>
      </c>
      <c r="G90" s="19">
        <v>5</v>
      </c>
      <c r="H90" s="19">
        <v>37</v>
      </c>
      <c r="I90" s="49">
        <v>74</v>
      </c>
      <c r="J90" s="19">
        <v>24</v>
      </c>
      <c r="K90" s="19">
        <v>6</v>
      </c>
      <c r="L90" s="19">
        <v>-8</v>
      </c>
      <c r="M90" s="20">
        <v>26</v>
      </c>
    </row>
    <row r="91" spans="1:13" x14ac:dyDescent="0.2">
      <c r="A91" s="7" t="s">
        <v>81</v>
      </c>
      <c r="B91" s="19">
        <v>97</v>
      </c>
      <c r="C91" s="19">
        <v>0</v>
      </c>
      <c r="D91" s="19">
        <v>41</v>
      </c>
      <c r="E91" s="49">
        <v>56</v>
      </c>
      <c r="F91" s="19">
        <v>101</v>
      </c>
      <c r="G91" s="19">
        <v>5</v>
      </c>
      <c r="H91" s="19">
        <v>22</v>
      </c>
      <c r="I91" s="49">
        <v>74</v>
      </c>
      <c r="J91" s="19">
        <v>-4</v>
      </c>
      <c r="K91" s="19">
        <v>-5</v>
      </c>
      <c r="L91" s="19">
        <v>19</v>
      </c>
      <c r="M91" s="20">
        <v>-18</v>
      </c>
    </row>
    <row r="92" spans="1:13" x14ac:dyDescent="0.2">
      <c r="A92" s="6" t="str">
        <f>VLOOKUP("&lt;Zeilentitel_11&gt;",Uebersetzungen!$B$3:$E$103,Uebersetzungen!$B$2+1,FALSE)</f>
        <v>Region Surselva</v>
      </c>
      <c r="B92" s="9">
        <v>796</v>
      </c>
      <c r="C92" s="9">
        <v>51</v>
      </c>
      <c r="D92" s="9">
        <v>361</v>
      </c>
      <c r="E92" s="54">
        <v>384</v>
      </c>
      <c r="F92" s="9">
        <v>771</v>
      </c>
      <c r="G92" s="9">
        <v>70</v>
      </c>
      <c r="H92" s="9">
        <v>288</v>
      </c>
      <c r="I92" s="54">
        <v>413</v>
      </c>
      <c r="J92" s="9">
        <v>25</v>
      </c>
      <c r="K92" s="9">
        <v>-19</v>
      </c>
      <c r="L92" s="9">
        <v>73</v>
      </c>
      <c r="M92" s="12">
        <v>-29</v>
      </c>
    </row>
    <row r="93" spans="1:13" x14ac:dyDescent="0.2">
      <c r="A93" s="7" t="s">
        <v>6</v>
      </c>
      <c r="B93" s="19">
        <v>22</v>
      </c>
      <c r="C93" s="19">
        <v>0</v>
      </c>
      <c r="D93" s="19">
        <v>11</v>
      </c>
      <c r="E93" s="49">
        <v>11</v>
      </c>
      <c r="F93" s="19">
        <v>16</v>
      </c>
      <c r="G93" s="19">
        <v>0</v>
      </c>
      <c r="H93" s="19">
        <v>5</v>
      </c>
      <c r="I93" s="49">
        <v>11</v>
      </c>
      <c r="J93" s="19">
        <v>6</v>
      </c>
      <c r="K93" s="19">
        <v>0</v>
      </c>
      <c r="L93" s="19">
        <v>6</v>
      </c>
      <c r="M93" s="20">
        <v>0</v>
      </c>
    </row>
    <row r="94" spans="1:13" x14ac:dyDescent="0.2">
      <c r="A94" s="7" t="s">
        <v>7</v>
      </c>
      <c r="B94" s="19">
        <v>142</v>
      </c>
      <c r="C94" s="19">
        <v>12</v>
      </c>
      <c r="D94" s="19">
        <v>102</v>
      </c>
      <c r="E94" s="49">
        <v>28</v>
      </c>
      <c r="F94" s="19">
        <v>124</v>
      </c>
      <c r="G94" s="19">
        <v>21</v>
      </c>
      <c r="H94" s="19">
        <v>64</v>
      </c>
      <c r="I94" s="49">
        <v>39</v>
      </c>
      <c r="J94" s="19">
        <v>18</v>
      </c>
      <c r="K94" s="19">
        <v>-9</v>
      </c>
      <c r="L94" s="19">
        <v>38</v>
      </c>
      <c r="M94" s="20">
        <v>-11</v>
      </c>
    </row>
    <row r="95" spans="1:13" x14ac:dyDescent="0.2">
      <c r="A95" s="7" t="s">
        <v>8</v>
      </c>
      <c r="B95" s="19">
        <v>24</v>
      </c>
      <c r="C95" s="19">
        <v>3</v>
      </c>
      <c r="D95" s="19">
        <v>2</v>
      </c>
      <c r="E95" s="49">
        <v>19</v>
      </c>
      <c r="F95" s="19">
        <v>27</v>
      </c>
      <c r="G95" s="19">
        <v>2</v>
      </c>
      <c r="H95" s="19">
        <v>7</v>
      </c>
      <c r="I95" s="49">
        <v>18</v>
      </c>
      <c r="J95" s="19">
        <v>-3</v>
      </c>
      <c r="K95" s="19">
        <v>1</v>
      </c>
      <c r="L95" s="19">
        <v>-5</v>
      </c>
      <c r="M95" s="20">
        <v>1</v>
      </c>
    </row>
    <row r="96" spans="1:13" x14ac:dyDescent="0.2">
      <c r="A96" s="7" t="s">
        <v>9</v>
      </c>
      <c r="B96" s="19">
        <v>27</v>
      </c>
      <c r="C96" s="19">
        <v>2</v>
      </c>
      <c r="D96" s="19">
        <v>9</v>
      </c>
      <c r="E96" s="49">
        <v>16</v>
      </c>
      <c r="F96" s="19">
        <v>34</v>
      </c>
      <c r="G96" s="19">
        <v>0</v>
      </c>
      <c r="H96" s="19">
        <v>4</v>
      </c>
      <c r="I96" s="49">
        <v>30</v>
      </c>
      <c r="J96" s="19">
        <v>-7</v>
      </c>
      <c r="K96" s="19">
        <v>2</v>
      </c>
      <c r="L96" s="19">
        <v>5</v>
      </c>
      <c r="M96" s="20">
        <v>-14</v>
      </c>
    </row>
    <row r="97" spans="1:13" x14ac:dyDescent="0.2">
      <c r="A97" s="7" t="s">
        <v>10</v>
      </c>
      <c r="B97" s="19">
        <v>21</v>
      </c>
      <c r="C97" s="19">
        <v>2</v>
      </c>
      <c r="D97" s="19">
        <v>12</v>
      </c>
      <c r="E97" s="49">
        <v>7</v>
      </c>
      <c r="F97" s="19">
        <v>28</v>
      </c>
      <c r="G97" s="19">
        <v>1</v>
      </c>
      <c r="H97" s="19">
        <v>10</v>
      </c>
      <c r="I97" s="49">
        <v>17</v>
      </c>
      <c r="J97" s="19">
        <v>-7</v>
      </c>
      <c r="K97" s="19">
        <v>1</v>
      </c>
      <c r="L97" s="19">
        <v>2</v>
      </c>
      <c r="M97" s="20">
        <v>-10</v>
      </c>
    </row>
    <row r="98" spans="1:13" x14ac:dyDescent="0.2">
      <c r="A98" s="7" t="s">
        <v>11</v>
      </c>
      <c r="B98" s="19">
        <v>76</v>
      </c>
      <c r="C98" s="19">
        <v>7</v>
      </c>
      <c r="D98" s="19">
        <v>34</v>
      </c>
      <c r="E98" s="49">
        <v>35</v>
      </c>
      <c r="F98" s="19">
        <v>71</v>
      </c>
      <c r="G98" s="19">
        <v>2</v>
      </c>
      <c r="H98" s="19">
        <v>29</v>
      </c>
      <c r="I98" s="49">
        <v>40</v>
      </c>
      <c r="J98" s="19">
        <v>5</v>
      </c>
      <c r="K98" s="19">
        <v>5</v>
      </c>
      <c r="L98" s="19">
        <v>5</v>
      </c>
      <c r="M98" s="20">
        <v>-5</v>
      </c>
    </row>
    <row r="99" spans="1:13" x14ac:dyDescent="0.2">
      <c r="A99" s="7" t="s">
        <v>12</v>
      </c>
      <c r="B99" s="19">
        <v>171</v>
      </c>
      <c r="C99" s="19">
        <v>7</v>
      </c>
      <c r="D99" s="19">
        <v>48</v>
      </c>
      <c r="E99" s="49">
        <v>116</v>
      </c>
      <c r="F99" s="19">
        <v>177</v>
      </c>
      <c r="G99" s="19">
        <v>19</v>
      </c>
      <c r="H99" s="19">
        <v>55</v>
      </c>
      <c r="I99" s="49">
        <v>103</v>
      </c>
      <c r="J99" s="19">
        <v>-6</v>
      </c>
      <c r="K99" s="19">
        <v>-12</v>
      </c>
      <c r="L99" s="19">
        <v>-7</v>
      </c>
      <c r="M99" s="20">
        <v>13</v>
      </c>
    </row>
    <row r="100" spans="1:13" x14ac:dyDescent="0.2">
      <c r="A100" s="7" t="s">
        <v>23</v>
      </c>
      <c r="B100" s="19">
        <v>24</v>
      </c>
      <c r="C100" s="19">
        <v>2</v>
      </c>
      <c r="D100" s="19">
        <v>7</v>
      </c>
      <c r="E100" s="49">
        <v>15</v>
      </c>
      <c r="F100" s="19">
        <v>24</v>
      </c>
      <c r="G100" s="19">
        <v>4</v>
      </c>
      <c r="H100" s="19">
        <v>5</v>
      </c>
      <c r="I100" s="49">
        <v>15</v>
      </c>
      <c r="J100" s="19">
        <v>0</v>
      </c>
      <c r="K100" s="19">
        <v>-2</v>
      </c>
      <c r="L100" s="19">
        <v>2</v>
      </c>
      <c r="M100" s="20">
        <v>0</v>
      </c>
    </row>
    <row r="101" spans="1:13" x14ac:dyDescent="0.2">
      <c r="A101" s="7" t="s">
        <v>82</v>
      </c>
      <c r="B101" s="19">
        <v>55</v>
      </c>
      <c r="C101" s="19">
        <v>1</v>
      </c>
      <c r="D101" s="19">
        <v>22</v>
      </c>
      <c r="E101" s="49">
        <v>32</v>
      </c>
      <c r="F101" s="19">
        <v>55</v>
      </c>
      <c r="G101" s="19">
        <v>3</v>
      </c>
      <c r="H101" s="19">
        <v>16</v>
      </c>
      <c r="I101" s="49">
        <v>36</v>
      </c>
      <c r="J101" s="19">
        <v>0</v>
      </c>
      <c r="K101" s="19">
        <v>-2</v>
      </c>
      <c r="L101" s="19">
        <v>6</v>
      </c>
      <c r="M101" s="20">
        <v>-4</v>
      </c>
    </row>
    <row r="102" spans="1:13" x14ac:dyDescent="0.2">
      <c r="A102" s="7" t="s">
        <v>83</v>
      </c>
      <c r="B102" s="19">
        <v>60</v>
      </c>
      <c r="C102" s="19">
        <v>4</v>
      </c>
      <c r="D102" s="19">
        <v>41</v>
      </c>
      <c r="E102" s="49">
        <v>15</v>
      </c>
      <c r="F102" s="19">
        <v>36</v>
      </c>
      <c r="G102" s="19">
        <v>5</v>
      </c>
      <c r="H102" s="19">
        <v>18</v>
      </c>
      <c r="I102" s="49">
        <v>13</v>
      </c>
      <c r="J102" s="19">
        <v>24</v>
      </c>
      <c r="K102" s="19">
        <v>-1</v>
      </c>
      <c r="L102" s="19">
        <v>23</v>
      </c>
      <c r="M102" s="20">
        <v>2</v>
      </c>
    </row>
    <row r="103" spans="1:13" x14ac:dyDescent="0.2">
      <c r="A103" s="7" t="s">
        <v>84</v>
      </c>
      <c r="B103" s="19">
        <v>9</v>
      </c>
      <c r="C103" s="19">
        <v>0</v>
      </c>
      <c r="D103" s="19">
        <v>3</v>
      </c>
      <c r="E103" s="49">
        <v>6</v>
      </c>
      <c r="F103" s="19">
        <v>9</v>
      </c>
      <c r="G103" s="19">
        <v>1</v>
      </c>
      <c r="H103" s="19">
        <v>3</v>
      </c>
      <c r="I103" s="49">
        <v>5</v>
      </c>
      <c r="J103" s="19">
        <v>0</v>
      </c>
      <c r="K103" s="19">
        <v>-1</v>
      </c>
      <c r="L103" s="19">
        <v>0</v>
      </c>
      <c r="M103" s="20">
        <v>1</v>
      </c>
    </row>
    <row r="104" spans="1:13" x14ac:dyDescent="0.2">
      <c r="A104" s="7" t="s">
        <v>85</v>
      </c>
      <c r="B104" s="19">
        <v>35</v>
      </c>
      <c r="C104" s="19">
        <v>3</v>
      </c>
      <c r="D104" s="19">
        <v>5</v>
      </c>
      <c r="E104" s="49">
        <v>27</v>
      </c>
      <c r="F104" s="19">
        <v>38</v>
      </c>
      <c r="G104" s="19">
        <v>4</v>
      </c>
      <c r="H104" s="19">
        <v>13</v>
      </c>
      <c r="I104" s="49">
        <v>21</v>
      </c>
      <c r="J104" s="19">
        <v>-3</v>
      </c>
      <c r="K104" s="19">
        <v>-1</v>
      </c>
      <c r="L104" s="19">
        <v>-8</v>
      </c>
      <c r="M104" s="20">
        <v>6</v>
      </c>
    </row>
    <row r="105" spans="1:13" x14ac:dyDescent="0.2">
      <c r="A105" s="7" t="s">
        <v>86</v>
      </c>
      <c r="B105" s="19">
        <v>37</v>
      </c>
      <c r="C105" s="19">
        <v>2</v>
      </c>
      <c r="D105" s="19">
        <v>26</v>
      </c>
      <c r="E105" s="49">
        <v>9</v>
      </c>
      <c r="F105" s="19">
        <v>24</v>
      </c>
      <c r="G105" s="19">
        <v>3</v>
      </c>
      <c r="H105" s="19">
        <v>10</v>
      </c>
      <c r="I105" s="49">
        <v>11</v>
      </c>
      <c r="J105" s="19">
        <v>13</v>
      </c>
      <c r="K105" s="19">
        <v>-1</v>
      </c>
      <c r="L105" s="19">
        <v>16</v>
      </c>
      <c r="M105" s="20">
        <v>-2</v>
      </c>
    </row>
    <row r="106" spans="1:13" x14ac:dyDescent="0.2">
      <c r="A106" s="7" t="s">
        <v>87</v>
      </c>
      <c r="B106" s="19">
        <v>41</v>
      </c>
      <c r="C106" s="19">
        <v>0</v>
      </c>
      <c r="D106" s="19">
        <v>17</v>
      </c>
      <c r="E106" s="49">
        <v>24</v>
      </c>
      <c r="F106" s="19">
        <v>58</v>
      </c>
      <c r="G106" s="19">
        <v>3</v>
      </c>
      <c r="H106" s="19">
        <v>19</v>
      </c>
      <c r="I106" s="49">
        <v>36</v>
      </c>
      <c r="J106" s="19">
        <v>-17</v>
      </c>
      <c r="K106" s="19">
        <v>-3</v>
      </c>
      <c r="L106" s="19">
        <v>-2</v>
      </c>
      <c r="M106" s="20">
        <v>-12</v>
      </c>
    </row>
    <row r="107" spans="1:13" x14ac:dyDescent="0.2">
      <c r="A107" s="7" t="s">
        <v>92</v>
      </c>
      <c r="B107" s="19">
        <v>52</v>
      </c>
      <c r="C107" s="19">
        <v>6</v>
      </c>
      <c r="D107" s="19">
        <v>22</v>
      </c>
      <c r="E107" s="49">
        <v>24</v>
      </c>
      <c r="F107" s="19">
        <v>50</v>
      </c>
      <c r="G107" s="19">
        <v>2</v>
      </c>
      <c r="H107" s="19">
        <v>30</v>
      </c>
      <c r="I107" s="49">
        <v>18</v>
      </c>
      <c r="J107" s="19">
        <v>2</v>
      </c>
      <c r="K107" s="19">
        <v>4</v>
      </c>
      <c r="L107" s="19">
        <v>-8</v>
      </c>
      <c r="M107" s="20">
        <v>6</v>
      </c>
    </row>
    <row r="108" spans="1:13" x14ac:dyDescent="0.2">
      <c r="A108" s="6" t="str">
        <f>VLOOKUP("&lt;Zeilentitel_12&gt;",Uebersetzungen!$B$3:$E$103,Uebersetzungen!$B$2+1,FALSE)</f>
        <v>Region Viamala</v>
      </c>
      <c r="B108" s="9">
        <v>658</v>
      </c>
      <c r="C108" s="9">
        <v>22</v>
      </c>
      <c r="D108" s="9">
        <v>150</v>
      </c>
      <c r="E108" s="54">
        <v>486</v>
      </c>
      <c r="F108" s="9">
        <v>636</v>
      </c>
      <c r="G108" s="9">
        <v>35</v>
      </c>
      <c r="H108" s="9">
        <v>125</v>
      </c>
      <c r="I108" s="54">
        <v>476</v>
      </c>
      <c r="J108" s="9">
        <v>22</v>
      </c>
      <c r="K108" s="9">
        <v>-13</v>
      </c>
      <c r="L108" s="9">
        <v>25</v>
      </c>
      <c r="M108" s="12">
        <v>10</v>
      </c>
    </row>
    <row r="109" spans="1:13" x14ac:dyDescent="0.2">
      <c r="A109" s="7" t="s">
        <v>13</v>
      </c>
      <c r="B109" s="19">
        <v>41</v>
      </c>
      <c r="C109" s="19">
        <v>1</v>
      </c>
      <c r="D109" s="19">
        <v>4</v>
      </c>
      <c r="E109" s="49">
        <v>36</v>
      </c>
      <c r="F109" s="19">
        <v>28</v>
      </c>
      <c r="G109" s="19">
        <v>5</v>
      </c>
      <c r="H109" s="19">
        <v>3</v>
      </c>
      <c r="I109" s="49">
        <v>20</v>
      </c>
      <c r="J109" s="19">
        <v>13</v>
      </c>
      <c r="K109" s="19">
        <v>-4</v>
      </c>
      <c r="L109" s="19">
        <v>1</v>
      </c>
      <c r="M109" s="20">
        <v>16</v>
      </c>
    </row>
    <row r="110" spans="1:13" x14ac:dyDescent="0.2">
      <c r="A110" s="7" t="s">
        <v>14</v>
      </c>
      <c r="B110" s="19">
        <v>8</v>
      </c>
      <c r="C110" s="19">
        <v>0</v>
      </c>
      <c r="D110" s="19">
        <v>2</v>
      </c>
      <c r="E110" s="49">
        <v>6</v>
      </c>
      <c r="F110" s="19">
        <v>13</v>
      </c>
      <c r="G110" s="19">
        <v>2</v>
      </c>
      <c r="H110" s="19">
        <v>2</v>
      </c>
      <c r="I110" s="49">
        <v>9</v>
      </c>
      <c r="J110" s="19">
        <v>-5</v>
      </c>
      <c r="K110" s="19">
        <v>-2</v>
      </c>
      <c r="L110" s="19">
        <v>0</v>
      </c>
      <c r="M110" s="20">
        <v>-3</v>
      </c>
    </row>
    <row r="111" spans="1:13" x14ac:dyDescent="0.2">
      <c r="A111" s="7" t="s">
        <v>15</v>
      </c>
      <c r="B111" s="19">
        <v>36</v>
      </c>
      <c r="C111" s="19">
        <v>0</v>
      </c>
      <c r="D111" s="19">
        <v>2</v>
      </c>
      <c r="E111" s="49">
        <v>34</v>
      </c>
      <c r="F111" s="19">
        <v>35</v>
      </c>
      <c r="G111" s="19">
        <v>0</v>
      </c>
      <c r="H111" s="19">
        <v>6</v>
      </c>
      <c r="I111" s="49">
        <v>29</v>
      </c>
      <c r="J111" s="19">
        <v>1</v>
      </c>
      <c r="K111" s="19">
        <v>0</v>
      </c>
      <c r="L111" s="19">
        <v>-4</v>
      </c>
      <c r="M111" s="20">
        <v>5</v>
      </c>
    </row>
    <row r="112" spans="1:13" x14ac:dyDescent="0.2">
      <c r="A112" s="7" t="s">
        <v>16</v>
      </c>
      <c r="B112" s="19">
        <v>40</v>
      </c>
      <c r="C112" s="19">
        <v>0</v>
      </c>
      <c r="D112" s="19">
        <v>11</v>
      </c>
      <c r="E112" s="49">
        <v>29</v>
      </c>
      <c r="F112" s="19">
        <v>33</v>
      </c>
      <c r="G112" s="19">
        <v>0</v>
      </c>
      <c r="H112" s="19">
        <v>6</v>
      </c>
      <c r="I112" s="49">
        <v>27</v>
      </c>
      <c r="J112" s="19">
        <v>7</v>
      </c>
      <c r="K112" s="19">
        <v>0</v>
      </c>
      <c r="L112" s="19">
        <v>5</v>
      </c>
      <c r="M112" s="20">
        <v>2</v>
      </c>
    </row>
    <row r="113" spans="1:13" x14ac:dyDescent="0.2">
      <c r="A113" s="7" t="s">
        <v>17</v>
      </c>
      <c r="B113" s="19">
        <v>106</v>
      </c>
      <c r="C113" s="19">
        <v>8</v>
      </c>
      <c r="D113" s="19">
        <v>26</v>
      </c>
      <c r="E113" s="49">
        <v>72</v>
      </c>
      <c r="F113" s="19">
        <v>97</v>
      </c>
      <c r="G113" s="19">
        <v>5</v>
      </c>
      <c r="H113" s="19">
        <v>23</v>
      </c>
      <c r="I113" s="49">
        <v>69</v>
      </c>
      <c r="J113" s="19">
        <v>9</v>
      </c>
      <c r="K113" s="19">
        <v>3</v>
      </c>
      <c r="L113" s="19">
        <v>3</v>
      </c>
      <c r="M113" s="20">
        <v>3</v>
      </c>
    </row>
    <row r="114" spans="1:13" x14ac:dyDescent="0.2">
      <c r="A114" s="7" t="s">
        <v>18</v>
      </c>
      <c r="B114" s="19">
        <v>17</v>
      </c>
      <c r="C114" s="19">
        <v>2</v>
      </c>
      <c r="D114" s="19">
        <v>3</v>
      </c>
      <c r="E114" s="49">
        <v>12</v>
      </c>
      <c r="F114" s="19">
        <v>14</v>
      </c>
      <c r="G114" s="19">
        <v>1</v>
      </c>
      <c r="H114" s="19">
        <v>3</v>
      </c>
      <c r="I114" s="49">
        <v>10</v>
      </c>
      <c r="J114" s="19">
        <v>3</v>
      </c>
      <c r="K114" s="19">
        <v>1</v>
      </c>
      <c r="L114" s="19">
        <v>0</v>
      </c>
      <c r="M114" s="20">
        <v>2</v>
      </c>
    </row>
    <row r="115" spans="1:13" x14ac:dyDescent="0.2">
      <c r="A115" s="7" t="s">
        <v>19</v>
      </c>
      <c r="B115" s="19">
        <v>15</v>
      </c>
      <c r="C115" s="19">
        <v>0</v>
      </c>
      <c r="D115" s="19">
        <v>1</v>
      </c>
      <c r="E115" s="49">
        <v>14</v>
      </c>
      <c r="F115" s="19">
        <v>21</v>
      </c>
      <c r="G115" s="19">
        <v>2</v>
      </c>
      <c r="H115" s="19">
        <v>0</v>
      </c>
      <c r="I115" s="49">
        <v>19</v>
      </c>
      <c r="J115" s="19">
        <v>-6</v>
      </c>
      <c r="K115" s="19">
        <v>-2</v>
      </c>
      <c r="L115" s="19">
        <v>1</v>
      </c>
      <c r="M115" s="20">
        <v>-5</v>
      </c>
    </row>
    <row r="116" spans="1:13" x14ac:dyDescent="0.2">
      <c r="A116" s="7" t="s">
        <v>20</v>
      </c>
      <c r="B116" s="19">
        <v>144</v>
      </c>
      <c r="C116" s="19">
        <v>3</v>
      </c>
      <c r="D116" s="19">
        <v>37</v>
      </c>
      <c r="E116" s="49">
        <v>104</v>
      </c>
      <c r="F116" s="19">
        <v>161</v>
      </c>
      <c r="G116" s="19">
        <v>9</v>
      </c>
      <c r="H116" s="19">
        <v>30</v>
      </c>
      <c r="I116" s="49">
        <v>122</v>
      </c>
      <c r="J116" s="19">
        <v>-17</v>
      </c>
      <c r="K116" s="19">
        <v>-6</v>
      </c>
      <c r="L116" s="19">
        <v>7</v>
      </c>
      <c r="M116" s="20">
        <v>-18</v>
      </c>
    </row>
    <row r="117" spans="1:13" x14ac:dyDescent="0.2">
      <c r="A117" s="7" t="s">
        <v>21</v>
      </c>
      <c r="B117" s="19">
        <v>8</v>
      </c>
      <c r="C117" s="19">
        <v>0</v>
      </c>
      <c r="D117" s="19">
        <v>2</v>
      </c>
      <c r="E117" s="49">
        <v>6</v>
      </c>
      <c r="F117" s="19">
        <v>3</v>
      </c>
      <c r="G117" s="19">
        <v>0</v>
      </c>
      <c r="H117" s="19">
        <v>1</v>
      </c>
      <c r="I117" s="49">
        <v>2</v>
      </c>
      <c r="J117" s="19">
        <v>5</v>
      </c>
      <c r="K117" s="19">
        <v>0</v>
      </c>
      <c r="L117" s="19">
        <v>1</v>
      </c>
      <c r="M117" s="20">
        <v>4</v>
      </c>
    </row>
    <row r="118" spans="1:13" x14ac:dyDescent="0.2">
      <c r="A118" s="7" t="s">
        <v>22</v>
      </c>
      <c r="B118" s="19">
        <v>8</v>
      </c>
      <c r="C118" s="19">
        <v>3</v>
      </c>
      <c r="D118" s="19">
        <v>1</v>
      </c>
      <c r="E118" s="49">
        <v>4</v>
      </c>
      <c r="F118" s="19">
        <v>4</v>
      </c>
      <c r="G118" s="19">
        <v>0</v>
      </c>
      <c r="H118" s="19">
        <v>2</v>
      </c>
      <c r="I118" s="49">
        <v>2</v>
      </c>
      <c r="J118" s="19">
        <v>4</v>
      </c>
      <c r="K118" s="19">
        <v>3</v>
      </c>
      <c r="L118" s="19">
        <v>-1</v>
      </c>
      <c r="M118" s="20">
        <v>2</v>
      </c>
    </row>
    <row r="119" spans="1:13" x14ac:dyDescent="0.2">
      <c r="A119" s="7" t="s">
        <v>24</v>
      </c>
      <c r="B119" s="19">
        <v>121</v>
      </c>
      <c r="C119" s="19">
        <v>3</v>
      </c>
      <c r="D119" s="19">
        <v>25</v>
      </c>
      <c r="E119" s="49">
        <v>93</v>
      </c>
      <c r="F119" s="19">
        <v>102</v>
      </c>
      <c r="G119" s="19">
        <v>7</v>
      </c>
      <c r="H119" s="19">
        <v>23</v>
      </c>
      <c r="I119" s="49">
        <v>72</v>
      </c>
      <c r="J119" s="19">
        <v>19</v>
      </c>
      <c r="K119" s="19">
        <v>-4</v>
      </c>
      <c r="L119" s="19">
        <v>2</v>
      </c>
      <c r="M119" s="20">
        <v>21</v>
      </c>
    </row>
    <row r="120" spans="1:13" x14ac:dyDescent="0.2">
      <c r="A120" s="7" t="s">
        <v>25</v>
      </c>
      <c r="B120" s="19">
        <v>9</v>
      </c>
      <c r="C120" s="19">
        <v>0</v>
      </c>
      <c r="D120" s="19">
        <v>3</v>
      </c>
      <c r="E120" s="49">
        <v>6</v>
      </c>
      <c r="F120" s="19">
        <v>7</v>
      </c>
      <c r="G120" s="19">
        <v>1</v>
      </c>
      <c r="H120" s="19">
        <v>1</v>
      </c>
      <c r="I120" s="49">
        <v>5</v>
      </c>
      <c r="J120" s="19">
        <v>2</v>
      </c>
      <c r="K120" s="19">
        <v>-1</v>
      </c>
      <c r="L120" s="19">
        <v>2</v>
      </c>
      <c r="M120" s="20">
        <v>1</v>
      </c>
    </row>
    <row r="121" spans="1:13" x14ac:dyDescent="0.2">
      <c r="A121" s="7" t="s">
        <v>26</v>
      </c>
      <c r="B121" s="19">
        <v>8</v>
      </c>
      <c r="C121" s="19">
        <v>0</v>
      </c>
      <c r="D121" s="19">
        <v>7</v>
      </c>
      <c r="E121" s="49">
        <v>1</v>
      </c>
      <c r="F121" s="19">
        <v>8</v>
      </c>
      <c r="G121" s="19">
        <v>0</v>
      </c>
      <c r="H121" s="19">
        <v>0</v>
      </c>
      <c r="I121" s="49">
        <v>8</v>
      </c>
      <c r="J121" s="19">
        <v>0</v>
      </c>
      <c r="K121" s="19">
        <v>0</v>
      </c>
      <c r="L121" s="19">
        <v>7</v>
      </c>
      <c r="M121" s="20">
        <v>-7</v>
      </c>
    </row>
    <row r="122" spans="1:13" x14ac:dyDescent="0.2">
      <c r="A122" s="7" t="s">
        <v>27</v>
      </c>
      <c r="B122" s="19">
        <v>32</v>
      </c>
      <c r="C122" s="19">
        <v>1</v>
      </c>
      <c r="D122" s="19">
        <v>8</v>
      </c>
      <c r="E122" s="49">
        <v>23</v>
      </c>
      <c r="F122" s="19">
        <v>34</v>
      </c>
      <c r="G122" s="19">
        <v>1</v>
      </c>
      <c r="H122" s="19">
        <v>5</v>
      </c>
      <c r="I122" s="49">
        <v>28</v>
      </c>
      <c r="J122" s="19">
        <v>-2</v>
      </c>
      <c r="K122" s="19">
        <v>0</v>
      </c>
      <c r="L122" s="19">
        <v>3</v>
      </c>
      <c r="M122" s="20">
        <v>-5</v>
      </c>
    </row>
    <row r="123" spans="1:13" x14ac:dyDescent="0.2">
      <c r="A123" s="7" t="s">
        <v>28</v>
      </c>
      <c r="B123" s="19">
        <v>3</v>
      </c>
      <c r="C123" s="19">
        <v>0</v>
      </c>
      <c r="D123" s="19">
        <v>0</v>
      </c>
      <c r="E123" s="49">
        <v>3</v>
      </c>
      <c r="F123" s="19">
        <v>3</v>
      </c>
      <c r="G123" s="19">
        <v>0</v>
      </c>
      <c r="H123" s="19">
        <v>0</v>
      </c>
      <c r="I123" s="49">
        <v>3</v>
      </c>
      <c r="J123" s="19">
        <v>0</v>
      </c>
      <c r="K123" s="19">
        <v>0</v>
      </c>
      <c r="L123" s="19">
        <v>0</v>
      </c>
      <c r="M123" s="20">
        <v>0</v>
      </c>
    </row>
    <row r="124" spans="1:13" x14ac:dyDescent="0.2">
      <c r="A124" s="7" t="s">
        <v>29</v>
      </c>
      <c r="B124" s="19">
        <v>25</v>
      </c>
      <c r="C124" s="19">
        <v>0</v>
      </c>
      <c r="D124" s="19">
        <v>6</v>
      </c>
      <c r="E124" s="49">
        <v>19</v>
      </c>
      <c r="F124" s="19">
        <v>20</v>
      </c>
      <c r="G124" s="19">
        <v>0</v>
      </c>
      <c r="H124" s="19">
        <v>2</v>
      </c>
      <c r="I124" s="49">
        <v>18</v>
      </c>
      <c r="J124" s="19">
        <v>5</v>
      </c>
      <c r="K124" s="19">
        <v>0</v>
      </c>
      <c r="L124" s="19">
        <v>4</v>
      </c>
      <c r="M124" s="20">
        <v>1</v>
      </c>
    </row>
    <row r="125" spans="1:13" x14ac:dyDescent="0.2">
      <c r="A125" s="7" t="s">
        <v>30</v>
      </c>
      <c r="B125" s="19">
        <v>9</v>
      </c>
      <c r="C125" s="19">
        <v>0</v>
      </c>
      <c r="D125" s="19">
        <v>4</v>
      </c>
      <c r="E125" s="49">
        <v>5</v>
      </c>
      <c r="F125" s="19">
        <v>12</v>
      </c>
      <c r="G125" s="19">
        <v>0</v>
      </c>
      <c r="H125" s="19">
        <v>4</v>
      </c>
      <c r="I125" s="49">
        <v>8</v>
      </c>
      <c r="J125" s="19">
        <v>-3</v>
      </c>
      <c r="K125" s="19">
        <v>0</v>
      </c>
      <c r="L125" s="19">
        <v>0</v>
      </c>
      <c r="M125" s="20">
        <v>-3</v>
      </c>
    </row>
    <row r="126" spans="1:13" x14ac:dyDescent="0.2">
      <c r="A126" s="7" t="s">
        <v>94</v>
      </c>
      <c r="B126" s="19">
        <v>18</v>
      </c>
      <c r="C126" s="19">
        <v>1</v>
      </c>
      <c r="D126" s="19">
        <v>7</v>
      </c>
      <c r="E126" s="49">
        <v>10</v>
      </c>
      <c r="F126" s="19">
        <v>25</v>
      </c>
      <c r="G126" s="19">
        <v>2</v>
      </c>
      <c r="H126" s="19">
        <v>6</v>
      </c>
      <c r="I126" s="49">
        <v>17</v>
      </c>
      <c r="J126" s="19">
        <v>-7</v>
      </c>
      <c r="K126" s="19">
        <v>-1</v>
      </c>
      <c r="L126" s="19">
        <v>1</v>
      </c>
      <c r="M126" s="20">
        <v>-7</v>
      </c>
    </row>
    <row r="127" spans="1:13" x14ac:dyDescent="0.2">
      <c r="A127" s="7" t="s">
        <v>103</v>
      </c>
      <c r="B127" s="19">
        <v>10</v>
      </c>
      <c r="C127" s="19">
        <v>0</v>
      </c>
      <c r="D127" s="19">
        <v>1</v>
      </c>
      <c r="E127" s="49">
        <v>9</v>
      </c>
      <c r="F127" s="19">
        <v>16</v>
      </c>
      <c r="G127" s="19">
        <v>0</v>
      </c>
      <c r="H127" s="19">
        <v>8</v>
      </c>
      <c r="I127" s="49">
        <v>8</v>
      </c>
      <c r="J127" s="19">
        <v>-6</v>
      </c>
      <c r="K127" s="19">
        <v>0</v>
      </c>
      <c r="L127" s="19">
        <v>-7</v>
      </c>
      <c r="M127" s="20">
        <v>1</v>
      </c>
    </row>
    <row r="128" spans="1:13" x14ac:dyDescent="0.2">
      <c r="A128" s="7"/>
      <c r="B128" s="55"/>
      <c r="C128" s="55"/>
      <c r="D128" s="55"/>
      <c r="E128" s="56"/>
      <c r="F128" s="55"/>
      <c r="G128" s="55"/>
      <c r="H128" s="55"/>
      <c r="I128" s="56"/>
      <c r="J128" s="55"/>
      <c r="K128" s="55"/>
      <c r="L128" s="55"/>
      <c r="M128" s="71"/>
    </row>
    <row r="129" spans="1:13" x14ac:dyDescent="0.2">
      <c r="A129" s="18" t="str">
        <f>VLOOKUP("&lt;Zeilentitel_1&gt;",Uebersetzungen!$B$3:$E$103,Uebersetzungen!$B$2+1,FALSE)</f>
        <v>GRAUBÜNDEN</v>
      </c>
      <c r="B129" s="57">
        <v>8016</v>
      </c>
      <c r="C129" s="58">
        <v>503</v>
      </c>
      <c r="D129" s="58">
        <v>2977</v>
      </c>
      <c r="E129" s="59">
        <v>4536</v>
      </c>
      <c r="F129" s="57">
        <v>7889</v>
      </c>
      <c r="G129" s="58">
        <v>593</v>
      </c>
      <c r="H129" s="58">
        <v>2760</v>
      </c>
      <c r="I129" s="59">
        <v>4536</v>
      </c>
      <c r="J129" s="57">
        <v>127</v>
      </c>
      <c r="K129" s="58">
        <v>-90</v>
      </c>
      <c r="L129" s="58">
        <v>217</v>
      </c>
      <c r="M129" s="60">
        <v>0</v>
      </c>
    </row>
    <row r="130" spans="1:13" x14ac:dyDescent="0.2">
      <c r="A130" s="16" t="str">
        <f>VLOOKUP("&lt;Zeilentitel_2&gt;",Uebersetzungen!$B$3:$E$103,Uebersetzungen!$B$2+1,FALSE)</f>
        <v>Region Albula</v>
      </c>
      <c r="B130" s="61">
        <v>387</v>
      </c>
      <c r="C130" s="19">
        <v>32</v>
      </c>
      <c r="D130" s="19">
        <v>186</v>
      </c>
      <c r="E130" s="49">
        <v>169</v>
      </c>
      <c r="F130" s="19">
        <v>304</v>
      </c>
      <c r="G130" s="19">
        <v>37</v>
      </c>
      <c r="H130" s="19">
        <v>100</v>
      </c>
      <c r="I130" s="49">
        <v>167</v>
      </c>
      <c r="J130" s="19">
        <v>83</v>
      </c>
      <c r="K130" s="19">
        <v>-5</v>
      </c>
      <c r="L130" s="19">
        <v>86</v>
      </c>
      <c r="M130" s="20">
        <v>2</v>
      </c>
    </row>
    <row r="131" spans="1:13" x14ac:dyDescent="0.2">
      <c r="A131" s="16" t="str">
        <f>VLOOKUP("&lt;Zeilentitel_3&gt;",Uebersetzungen!$B$3:$E$103,Uebersetzungen!$B$2+1,FALSE)</f>
        <v>Region Bernina</v>
      </c>
      <c r="B131" s="61">
        <v>71</v>
      </c>
      <c r="C131" s="19">
        <v>10</v>
      </c>
      <c r="D131" s="19">
        <v>23</v>
      </c>
      <c r="E131" s="49">
        <v>38</v>
      </c>
      <c r="F131" s="19">
        <v>92</v>
      </c>
      <c r="G131" s="19">
        <v>19</v>
      </c>
      <c r="H131" s="19">
        <v>29</v>
      </c>
      <c r="I131" s="49">
        <v>44</v>
      </c>
      <c r="J131" s="19">
        <v>-21</v>
      </c>
      <c r="K131" s="19">
        <v>-9</v>
      </c>
      <c r="L131" s="19">
        <v>-6</v>
      </c>
      <c r="M131" s="20">
        <v>-6</v>
      </c>
    </row>
    <row r="132" spans="1:13" x14ac:dyDescent="0.2">
      <c r="A132" s="16" t="str">
        <f>VLOOKUP("&lt;Zeilentitel_4&gt;",Uebersetzungen!$B$3:$E$103,Uebersetzungen!$B$2+1,FALSE)</f>
        <v>Region Engiadina Bassa/Val Müstair</v>
      </c>
      <c r="B132" s="61">
        <v>275</v>
      </c>
      <c r="C132" s="19">
        <v>19</v>
      </c>
      <c r="D132" s="19">
        <v>144</v>
      </c>
      <c r="E132" s="49">
        <v>112</v>
      </c>
      <c r="F132" s="19">
        <v>279</v>
      </c>
      <c r="G132" s="19">
        <v>23</v>
      </c>
      <c r="H132" s="19">
        <v>144</v>
      </c>
      <c r="I132" s="49">
        <v>112</v>
      </c>
      <c r="J132" s="19">
        <v>-4</v>
      </c>
      <c r="K132" s="19">
        <v>-4</v>
      </c>
      <c r="L132" s="19">
        <v>0</v>
      </c>
      <c r="M132" s="20">
        <v>0</v>
      </c>
    </row>
    <row r="133" spans="1:13" x14ac:dyDescent="0.2">
      <c r="A133" s="16" t="str">
        <f>VLOOKUP("&lt;Zeilentitel_5&gt;",Uebersetzungen!$B$3:$E$103,Uebersetzungen!$B$2+1,FALSE)</f>
        <v>Region Imboden</v>
      </c>
      <c r="B133" s="61">
        <v>915</v>
      </c>
      <c r="C133" s="19">
        <v>44</v>
      </c>
      <c r="D133" s="19">
        <v>241</v>
      </c>
      <c r="E133" s="49">
        <v>630</v>
      </c>
      <c r="F133" s="19">
        <v>893</v>
      </c>
      <c r="G133" s="19">
        <v>35</v>
      </c>
      <c r="H133" s="19">
        <v>268</v>
      </c>
      <c r="I133" s="49">
        <v>590</v>
      </c>
      <c r="J133" s="19">
        <v>22</v>
      </c>
      <c r="K133" s="19">
        <v>9</v>
      </c>
      <c r="L133" s="19">
        <v>-27</v>
      </c>
      <c r="M133" s="20">
        <v>40</v>
      </c>
    </row>
    <row r="134" spans="1:13" x14ac:dyDescent="0.2">
      <c r="A134" s="16" t="str">
        <f>VLOOKUP("&lt;Zeilentitel_6&gt;",Uebersetzungen!$B$3:$E$103,Uebersetzungen!$B$2+1,FALSE)</f>
        <v>Region Landquart</v>
      </c>
      <c r="B134" s="61">
        <v>1249</v>
      </c>
      <c r="C134" s="19">
        <v>53</v>
      </c>
      <c r="D134" s="19">
        <v>350</v>
      </c>
      <c r="E134" s="49">
        <v>846</v>
      </c>
      <c r="F134" s="19">
        <v>1186</v>
      </c>
      <c r="G134" s="19">
        <v>62</v>
      </c>
      <c r="H134" s="19">
        <v>389</v>
      </c>
      <c r="I134" s="49">
        <v>735</v>
      </c>
      <c r="J134" s="19">
        <v>63</v>
      </c>
      <c r="K134" s="19">
        <v>-9</v>
      </c>
      <c r="L134" s="19">
        <v>-39</v>
      </c>
      <c r="M134" s="20">
        <v>111</v>
      </c>
    </row>
    <row r="135" spans="1:13" x14ac:dyDescent="0.2">
      <c r="A135" s="16" t="str">
        <f>VLOOKUP("&lt;Zeilentitel_7&gt;",Uebersetzungen!$B$3:$E$103,Uebersetzungen!$B$2+1,FALSE)</f>
        <v>Region Maloja</v>
      </c>
      <c r="B135" s="61">
        <v>732</v>
      </c>
      <c r="C135" s="19">
        <v>77</v>
      </c>
      <c r="D135" s="19">
        <v>298</v>
      </c>
      <c r="E135" s="49">
        <v>357</v>
      </c>
      <c r="F135" s="19">
        <v>724</v>
      </c>
      <c r="G135" s="19">
        <v>67</v>
      </c>
      <c r="H135" s="19">
        <v>266</v>
      </c>
      <c r="I135" s="49">
        <v>391</v>
      </c>
      <c r="J135" s="19">
        <v>8</v>
      </c>
      <c r="K135" s="19">
        <v>10</v>
      </c>
      <c r="L135" s="19">
        <v>32</v>
      </c>
      <c r="M135" s="20">
        <v>-34</v>
      </c>
    </row>
    <row r="136" spans="1:13" x14ac:dyDescent="0.2">
      <c r="A136" s="16" t="str">
        <f>VLOOKUP("&lt;Zeilentitel_8&gt;",Uebersetzungen!$B$3:$E$103,Uebersetzungen!$B$2+1,FALSE)</f>
        <v>Region Moesa</v>
      </c>
      <c r="B136" s="61">
        <v>346</v>
      </c>
      <c r="C136" s="19">
        <v>12</v>
      </c>
      <c r="D136" s="19">
        <v>210</v>
      </c>
      <c r="E136" s="49">
        <v>124</v>
      </c>
      <c r="F136" s="19">
        <v>281</v>
      </c>
      <c r="G136" s="19">
        <v>20</v>
      </c>
      <c r="H136" s="19">
        <v>128</v>
      </c>
      <c r="I136" s="49">
        <v>133</v>
      </c>
      <c r="J136" s="19">
        <v>65</v>
      </c>
      <c r="K136" s="19">
        <v>-8</v>
      </c>
      <c r="L136" s="19">
        <v>82</v>
      </c>
      <c r="M136" s="20">
        <v>-9</v>
      </c>
    </row>
    <row r="137" spans="1:13" x14ac:dyDescent="0.2">
      <c r="A137" s="16" t="str">
        <f>VLOOKUP("&lt;Zeilentitel_9&gt;",Uebersetzungen!$B$3:$E$103,Uebersetzungen!$B$2+1,FALSE)</f>
        <v>Region Plessur</v>
      </c>
      <c r="B137" s="61">
        <v>1517</v>
      </c>
      <c r="C137" s="19">
        <v>109</v>
      </c>
      <c r="D137" s="19">
        <v>584</v>
      </c>
      <c r="E137" s="49">
        <v>824</v>
      </c>
      <c r="F137" s="19">
        <v>1587</v>
      </c>
      <c r="G137" s="19">
        <v>133</v>
      </c>
      <c r="H137" s="19">
        <v>604</v>
      </c>
      <c r="I137" s="49">
        <v>850</v>
      </c>
      <c r="J137" s="19">
        <v>-70</v>
      </c>
      <c r="K137" s="19">
        <v>-24</v>
      </c>
      <c r="L137" s="19">
        <v>-20</v>
      </c>
      <c r="M137" s="20">
        <v>-26</v>
      </c>
    </row>
    <row r="138" spans="1:13" x14ac:dyDescent="0.2">
      <c r="A138" s="16" t="str">
        <f>VLOOKUP("&lt;Zeilentitel_10&gt;",Uebersetzungen!$B$3:$E$103,Uebersetzungen!$B$2+1,FALSE)</f>
        <v>Region Prättigau/Davos</v>
      </c>
      <c r="B138" s="61">
        <v>1070</v>
      </c>
      <c r="C138" s="19">
        <v>74</v>
      </c>
      <c r="D138" s="19">
        <v>430</v>
      </c>
      <c r="E138" s="49">
        <v>566</v>
      </c>
      <c r="F138" s="19">
        <v>1136</v>
      </c>
      <c r="G138" s="19">
        <v>92</v>
      </c>
      <c r="H138" s="19">
        <v>419</v>
      </c>
      <c r="I138" s="49">
        <v>625</v>
      </c>
      <c r="J138" s="19">
        <v>-66</v>
      </c>
      <c r="K138" s="19">
        <v>-18</v>
      </c>
      <c r="L138" s="19">
        <v>11</v>
      </c>
      <c r="M138" s="20">
        <v>-59</v>
      </c>
    </row>
    <row r="139" spans="1:13" x14ac:dyDescent="0.2">
      <c r="A139" s="16" t="str">
        <f>VLOOKUP("&lt;Zeilentitel_11&gt;",Uebersetzungen!$B$3:$E$103,Uebersetzungen!$B$2+1,FALSE)</f>
        <v>Region Surselva</v>
      </c>
      <c r="B139" s="61">
        <v>796</v>
      </c>
      <c r="C139" s="19">
        <v>51</v>
      </c>
      <c r="D139" s="19">
        <v>361</v>
      </c>
      <c r="E139" s="49">
        <v>384</v>
      </c>
      <c r="F139" s="19">
        <v>771</v>
      </c>
      <c r="G139" s="19">
        <v>70</v>
      </c>
      <c r="H139" s="19">
        <v>288</v>
      </c>
      <c r="I139" s="49">
        <v>413</v>
      </c>
      <c r="J139" s="19">
        <v>25</v>
      </c>
      <c r="K139" s="19">
        <v>-19</v>
      </c>
      <c r="L139" s="19">
        <v>73</v>
      </c>
      <c r="M139" s="20">
        <v>-29</v>
      </c>
    </row>
    <row r="140" spans="1:13" ht="13.5" thickBot="1" x14ac:dyDescent="0.25">
      <c r="A140" s="17" t="str">
        <f>VLOOKUP("&lt;Zeilentitel_12&gt;",Uebersetzungen!$B$3:$E$103,Uebersetzungen!$B$2+1,FALSE)</f>
        <v>Region Viamala</v>
      </c>
      <c r="B140" s="66">
        <v>658</v>
      </c>
      <c r="C140" s="62">
        <v>22</v>
      </c>
      <c r="D140" s="62">
        <v>150</v>
      </c>
      <c r="E140" s="63">
        <v>486</v>
      </c>
      <c r="F140" s="62">
        <v>636</v>
      </c>
      <c r="G140" s="62">
        <v>35</v>
      </c>
      <c r="H140" s="62">
        <v>125</v>
      </c>
      <c r="I140" s="63">
        <v>476</v>
      </c>
      <c r="J140" s="62">
        <v>22</v>
      </c>
      <c r="K140" s="62">
        <v>-13</v>
      </c>
      <c r="L140" s="62">
        <v>25</v>
      </c>
      <c r="M140" s="72">
        <v>10</v>
      </c>
    </row>
    <row r="142" spans="1:13" x14ac:dyDescent="0.2">
      <c r="A142" s="5" t="str">
        <f>VLOOKUP("&lt;Quelle_1&gt;",Uebersetzungen!$B$3:$E$56,Uebersetzungen!$B$2+1,FALSE)</f>
        <v>Quelle: BFS (STATPOP)</v>
      </c>
    </row>
    <row r="143" spans="1:13" x14ac:dyDescent="0.2">
      <c r="A143" s="10" t="str">
        <f>VLOOKUP("&lt;Aktualisierung&gt;",Uebersetzungen!$B$3:$E$56,Uebersetzungen!$B$2+1,FALSE)</f>
        <v>Letztmals aktualisiert am: 27.08.2025</v>
      </c>
    </row>
  </sheetData>
  <sheetProtection sheet="1" objects="1" scenarios="1"/>
  <mergeCells count="2">
    <mergeCell ref="A7:E7"/>
    <mergeCell ref="A9:J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Option Button 1">
              <controlPr defaultSize="0" autoFill="0" autoLine="0" autoPict="0">
                <anchor moveWithCells="1">
                  <from>
                    <xdr:col>3</xdr:col>
                    <xdr:colOff>1009650</xdr:colOff>
                    <xdr:row>1</xdr:row>
                    <xdr:rowOff>114300</xdr:rowOff>
                  </from>
                  <to>
                    <xdr:col>4</xdr:col>
                    <xdr:colOff>1085850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Option Button 2">
              <controlPr defaultSize="0" autoFill="0" autoLine="0" autoPict="0">
                <anchor moveWithCells="1">
                  <from>
                    <xdr:col>3</xdr:col>
                    <xdr:colOff>1009650</xdr:colOff>
                    <xdr:row>2</xdr:row>
                    <xdr:rowOff>104775</xdr:rowOff>
                  </from>
                  <to>
                    <xdr:col>5</xdr:col>
                    <xdr:colOff>314325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Option Button 3">
              <controlPr defaultSize="0" autoFill="0" autoLine="0" autoPict="0">
                <anchor moveWithCells="1">
                  <from>
                    <xdr:col>3</xdr:col>
                    <xdr:colOff>1009650</xdr:colOff>
                    <xdr:row>3</xdr:row>
                    <xdr:rowOff>66675</xdr:rowOff>
                  </from>
                  <to>
                    <xdr:col>4</xdr:col>
                    <xdr:colOff>1085850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3"/>
  <sheetViews>
    <sheetView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5.5703125" style="10" customWidth="1"/>
    <col min="2" max="11" width="18" style="10" customWidth="1"/>
    <col min="12" max="12" width="18" style="24" customWidth="1"/>
    <col min="13" max="13" width="18" style="10" customWidth="1"/>
    <col min="14" max="16384" width="11.42578125" style="10"/>
  </cols>
  <sheetData>
    <row r="1" spans="1:13" s="1" customFormat="1" x14ac:dyDescent="0.2">
      <c r="L1" s="2"/>
    </row>
    <row r="2" spans="1:13" s="1" customFormat="1" ht="15.75" x14ac:dyDescent="0.25">
      <c r="B2" s="13"/>
      <c r="C2" s="13"/>
      <c r="D2" s="14"/>
      <c r="E2" s="14"/>
      <c r="F2" s="14"/>
      <c r="G2" s="14"/>
      <c r="H2" s="14"/>
      <c r="I2" s="14"/>
      <c r="J2" s="14"/>
      <c r="K2" s="14"/>
      <c r="L2" s="22"/>
    </row>
    <row r="3" spans="1:13" s="1" customFormat="1" ht="15.75" x14ac:dyDescent="0.25">
      <c r="B3" s="13"/>
      <c r="C3" s="13"/>
      <c r="D3" s="14"/>
      <c r="E3" s="14"/>
      <c r="F3" s="14"/>
      <c r="G3" s="14"/>
      <c r="H3" s="14"/>
      <c r="I3" s="14"/>
      <c r="J3" s="14"/>
      <c r="K3" s="14"/>
      <c r="L3" s="22"/>
    </row>
    <row r="4" spans="1:13" s="1" customFormat="1" ht="15.75" x14ac:dyDescent="0.25">
      <c r="B4" s="13"/>
      <c r="C4" s="13"/>
      <c r="D4" s="14"/>
      <c r="E4" s="14"/>
      <c r="F4" s="14"/>
      <c r="G4" s="14"/>
      <c r="H4" s="14"/>
      <c r="I4" s="14"/>
      <c r="J4" s="14"/>
      <c r="K4" s="14"/>
      <c r="L4" s="22"/>
    </row>
    <row r="5" spans="1:13" s="2" customFormat="1" x14ac:dyDescent="0.2"/>
    <row r="6" spans="1:13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s="2" customFormat="1" ht="15.75" customHeight="1" x14ac:dyDescent="0.2">
      <c r="A7" s="83" t="str">
        <f>VLOOKUP("&lt;Fachbereich&gt;",Uebersetzungen!$B$3:$E$103,Uebersetzungen!$B$2+1,FALSE)</f>
        <v>Daten &amp; Statistik</v>
      </c>
      <c r="B7" s="83"/>
      <c r="C7" s="83"/>
      <c r="D7" s="83"/>
      <c r="E7" s="83"/>
      <c r="F7" s="3"/>
      <c r="G7" s="3"/>
      <c r="H7" s="3"/>
      <c r="I7" s="3"/>
      <c r="J7" s="3"/>
      <c r="K7" s="3"/>
      <c r="L7" s="3"/>
    </row>
    <row r="8" spans="1:13" s="2" customFormat="1" ht="15.75" customHeight="1" x14ac:dyDescent="0.2">
      <c r="B8" s="45"/>
      <c r="C8" s="45"/>
      <c r="D8" s="45"/>
      <c r="E8" s="45"/>
      <c r="F8" s="3"/>
      <c r="G8" s="3"/>
      <c r="H8" s="3"/>
      <c r="I8" s="3"/>
      <c r="J8" s="3"/>
      <c r="K8" s="3"/>
      <c r="L8" s="3"/>
    </row>
    <row r="9" spans="1:13" s="2" customFormat="1" ht="15.75" customHeight="1" x14ac:dyDescent="0.25">
      <c r="A9" s="84" t="str">
        <f>VLOOKUP("&lt;T3Titel&gt;",Uebersetzungen!$B$3:$E$335,Uebersetzungen!$B$2+1,FALSE)</f>
        <v>Wanderungsbilanz der ständigen Wohnbevölkerung, Ausländer 2024</v>
      </c>
      <c r="B9" s="85"/>
      <c r="C9" s="85"/>
      <c r="D9" s="85"/>
      <c r="E9" s="85"/>
      <c r="F9" s="85"/>
      <c r="G9" s="85"/>
      <c r="H9" s="85"/>
      <c r="I9" s="85"/>
      <c r="J9" s="85"/>
      <c r="K9" s="46"/>
    </row>
    <row r="10" spans="1:13" s="5" customFormat="1" x14ac:dyDescent="0.2">
      <c r="A10" s="38" t="str">
        <f>VLOOKUP("&lt;T3UTitel&gt;",Uebersetzungen!$B$3:$E$103,Uebersetzungen!$B$2+1,FALSE)</f>
        <v>(Gemeindestand 2024: 101 Gemeinden)</v>
      </c>
      <c r="B10" s="39"/>
      <c r="C10" s="39"/>
      <c r="D10" s="40"/>
      <c r="E10" s="40"/>
      <c r="F10" s="40"/>
      <c r="G10" s="40"/>
      <c r="H10" s="41"/>
      <c r="I10" s="41"/>
    </row>
    <row r="11" spans="1:13" s="4" customFormat="1" ht="13.5" thickBot="1" x14ac:dyDescent="0.25">
      <c r="L11" s="23"/>
    </row>
    <row r="12" spans="1:13" s="44" customFormat="1" ht="17.25" customHeight="1" x14ac:dyDescent="0.2">
      <c r="A12" s="43"/>
      <c r="B12" s="77" t="str">
        <f>VLOOKUP("&lt;SpaltenTitel_1&gt;",Uebersetzungen!$B$3:$E$33,Uebersetzungen!$B$2+1,FALSE)</f>
        <v>Zuwanderungen</v>
      </c>
      <c r="C12" s="78"/>
      <c r="D12" s="79"/>
      <c r="E12" s="80"/>
      <c r="F12" s="78" t="str">
        <f>VLOOKUP("&lt;SpaltenTitel_2&gt;",Uebersetzungen!$B$3:$E$33,Uebersetzungen!$B$2+1,FALSE)</f>
        <v>Abwanderungen</v>
      </c>
      <c r="G12" s="78"/>
      <c r="H12" s="79"/>
      <c r="I12" s="80"/>
      <c r="J12" s="78" t="str">
        <f>VLOOKUP("&lt;SpaltenTitel_3&gt;",Uebersetzungen!$B$3:$E$33,Uebersetzungen!$B$2+1,FALSE)</f>
        <v>Wanderungssaldo</v>
      </c>
      <c r="K12" s="78"/>
      <c r="L12" s="79"/>
      <c r="M12" s="81"/>
    </row>
    <row r="13" spans="1:13" s="44" customFormat="1" ht="54" customHeight="1" x14ac:dyDescent="0.2">
      <c r="A13" s="47"/>
      <c r="B13" s="73" t="str">
        <f>VLOOKUP("&lt;SpaltenTitel_1.1&gt;",Uebersetzungen!$B$3:$E$33,Uebersetzungen!$B$2+1,FALSE)</f>
        <v>Total</v>
      </c>
      <c r="C13" s="74" t="str">
        <f>VLOOKUP("&lt;SpaltenTitel_1.2&gt;",Uebersetzungen!$B$3:$E$33,Uebersetzungen!$B$2+1,FALSE)</f>
        <v>International (inkl. Übertritte von der nichtständigen Wohnbevölkerung)</v>
      </c>
      <c r="D13" s="74" t="str">
        <f>VLOOKUP("&lt;SpaltenTitel_1.3&gt;",Uebersetzungen!$B$3:$E$72,Uebersetzungen!$B$2+1,FALSE)</f>
        <v>Interkantonal</v>
      </c>
      <c r="E13" s="75" t="str">
        <f>VLOOKUP("&lt;SpaltenTitel_1.4&gt;",Uebersetzungen!$B$3:$E$72,Uebersetzungen!$B$2+1,FALSE)</f>
        <v>Interkommunal</v>
      </c>
      <c r="F13" s="73" t="str">
        <f>VLOOKUP("&lt;SpaltenTitel_1.1&gt;",Uebersetzungen!$B$3:$E$33,Uebersetzungen!$B$2+1,FALSE)</f>
        <v>Total</v>
      </c>
      <c r="G13" s="74" t="str">
        <f>VLOOKUP("&lt;SpaltenTitel_1.2a&gt;",Uebersetzungen!$B$3:$E$33,Uebersetzungen!$B$2+1,FALSE)</f>
        <v>International</v>
      </c>
      <c r="H13" s="74" t="str">
        <f>VLOOKUP("&lt;SpaltenTitel_1.3&gt;",Uebersetzungen!$B$3:$E$72,Uebersetzungen!$B$2+1,FALSE)</f>
        <v>Interkantonal</v>
      </c>
      <c r="I13" s="75" t="str">
        <f>VLOOKUP("&lt;SpaltenTitel_1.4&gt;",Uebersetzungen!$B$3:$E$72,Uebersetzungen!$B$2+1,FALSE)</f>
        <v>Interkommunal</v>
      </c>
      <c r="J13" s="73" t="str">
        <f>VLOOKUP("&lt;SpaltenTitel_1.1&gt;",Uebersetzungen!$B$3:$E$33,Uebersetzungen!$B$2+1,FALSE)</f>
        <v>Total</v>
      </c>
      <c r="K13" s="74" t="str">
        <f>VLOOKUP("&lt;SpaltenTitel_1.2&gt;",Uebersetzungen!$B$3:$E$33,Uebersetzungen!$B$2+1,FALSE)</f>
        <v>International (inkl. Übertritte von der nichtständigen Wohnbevölkerung)</v>
      </c>
      <c r="L13" s="74" t="str">
        <f>VLOOKUP("&lt;SpaltenTitel_1.3&gt;",Uebersetzungen!$B$3:$E$72,Uebersetzungen!$B$2+1,FALSE)</f>
        <v>Interkantonal</v>
      </c>
      <c r="M13" s="76" t="str">
        <f>VLOOKUP("&lt;SpaltenTitel_1.4&gt;",Uebersetzungen!$B$3:$E$72,Uebersetzungen!$B$2+1,FALSE)</f>
        <v>Interkommunal</v>
      </c>
    </row>
    <row r="14" spans="1:13" x14ac:dyDescent="0.2">
      <c r="A14" s="15"/>
      <c r="B14" s="65"/>
      <c r="C14" s="48"/>
      <c r="D14" s="48"/>
      <c r="E14" s="49"/>
      <c r="F14" s="19"/>
      <c r="G14" s="19"/>
      <c r="H14" s="48"/>
      <c r="I14" s="50"/>
      <c r="J14" s="19"/>
      <c r="K14" s="19"/>
      <c r="L14" s="48"/>
      <c r="M14" s="51"/>
    </row>
    <row r="15" spans="1:13" x14ac:dyDescent="0.2">
      <c r="A15" s="64" t="str">
        <f>VLOOKUP("&lt;Zeilentitel_1&gt;",Uebersetzungen!$B$3:$E$103,Uebersetzungen!$B$2+1,FALSE)</f>
        <v>GRAUBÜNDEN</v>
      </c>
      <c r="B15" s="53">
        <v>8227</v>
      </c>
      <c r="C15" s="8">
        <v>4245</v>
      </c>
      <c r="D15" s="8">
        <v>1247</v>
      </c>
      <c r="E15" s="52">
        <v>2735</v>
      </c>
      <c r="F15" s="8">
        <v>6764</v>
      </c>
      <c r="G15" s="8">
        <v>2418</v>
      </c>
      <c r="H15" s="8">
        <v>1611</v>
      </c>
      <c r="I15" s="52">
        <v>2735</v>
      </c>
      <c r="J15" s="8">
        <v>1463</v>
      </c>
      <c r="K15" s="8">
        <v>1827</v>
      </c>
      <c r="L15" s="8">
        <v>-364</v>
      </c>
      <c r="M15" s="11">
        <v>0</v>
      </c>
    </row>
    <row r="16" spans="1:13" x14ac:dyDescent="0.2">
      <c r="A16" s="6" t="str">
        <f>VLOOKUP("&lt;Zeilentitel_2&gt;",Uebersetzungen!$B$3:$E$103,Uebersetzungen!$B$2+1,FALSE)</f>
        <v>Region Albula</v>
      </c>
      <c r="B16" s="9">
        <v>436</v>
      </c>
      <c r="C16" s="9">
        <v>263</v>
      </c>
      <c r="D16" s="9">
        <v>56</v>
      </c>
      <c r="E16" s="54">
        <v>117</v>
      </c>
      <c r="F16" s="9">
        <v>428</v>
      </c>
      <c r="G16" s="9">
        <v>170</v>
      </c>
      <c r="H16" s="9">
        <v>101</v>
      </c>
      <c r="I16" s="54">
        <v>157</v>
      </c>
      <c r="J16" s="9">
        <v>8</v>
      </c>
      <c r="K16" s="9">
        <v>93</v>
      </c>
      <c r="L16" s="9">
        <v>-45</v>
      </c>
      <c r="M16" s="12">
        <v>-40</v>
      </c>
    </row>
    <row r="17" spans="1:13" x14ac:dyDescent="0.2">
      <c r="A17" s="7" t="s">
        <v>1</v>
      </c>
      <c r="B17" s="19">
        <v>172</v>
      </c>
      <c r="C17" s="19">
        <v>121</v>
      </c>
      <c r="D17" s="19">
        <v>16</v>
      </c>
      <c r="E17" s="49">
        <v>35</v>
      </c>
      <c r="F17" s="19">
        <v>177</v>
      </c>
      <c r="G17" s="19">
        <v>72</v>
      </c>
      <c r="H17" s="19">
        <v>42</v>
      </c>
      <c r="I17" s="49">
        <v>63</v>
      </c>
      <c r="J17" s="19">
        <v>-5</v>
      </c>
      <c r="K17" s="19">
        <v>49</v>
      </c>
      <c r="L17" s="19">
        <v>-26</v>
      </c>
      <c r="M17" s="20">
        <v>-28</v>
      </c>
    </row>
    <row r="18" spans="1:13" x14ac:dyDescent="0.2">
      <c r="A18" s="7" t="s">
        <v>2</v>
      </c>
      <c r="B18" s="19">
        <v>38</v>
      </c>
      <c r="C18" s="19">
        <v>16</v>
      </c>
      <c r="D18" s="19">
        <v>7</v>
      </c>
      <c r="E18" s="49">
        <v>15</v>
      </c>
      <c r="F18" s="19">
        <v>39</v>
      </c>
      <c r="G18" s="19">
        <v>15</v>
      </c>
      <c r="H18" s="19">
        <v>9</v>
      </c>
      <c r="I18" s="49">
        <v>15</v>
      </c>
      <c r="J18" s="19">
        <v>-1</v>
      </c>
      <c r="K18" s="19">
        <v>1</v>
      </c>
      <c r="L18" s="19">
        <v>-2</v>
      </c>
      <c r="M18" s="20">
        <v>0</v>
      </c>
    </row>
    <row r="19" spans="1:13" x14ac:dyDescent="0.2">
      <c r="A19" s="7" t="s">
        <v>96</v>
      </c>
      <c r="B19" s="19">
        <v>9</v>
      </c>
      <c r="C19" s="19">
        <v>2</v>
      </c>
      <c r="D19" s="19">
        <v>0</v>
      </c>
      <c r="E19" s="49">
        <v>7</v>
      </c>
      <c r="F19" s="19">
        <v>8</v>
      </c>
      <c r="G19" s="19">
        <v>2</v>
      </c>
      <c r="H19" s="19">
        <v>0</v>
      </c>
      <c r="I19" s="49">
        <v>6</v>
      </c>
      <c r="J19" s="19">
        <v>1</v>
      </c>
      <c r="K19" s="19">
        <v>0</v>
      </c>
      <c r="L19" s="19">
        <v>0</v>
      </c>
      <c r="M19" s="20">
        <v>1</v>
      </c>
    </row>
    <row r="20" spans="1:13" x14ac:dyDescent="0.2">
      <c r="A20" s="7" t="s">
        <v>3</v>
      </c>
      <c r="B20" s="19">
        <v>57</v>
      </c>
      <c r="C20" s="19">
        <v>28</v>
      </c>
      <c r="D20" s="19">
        <v>5</v>
      </c>
      <c r="E20" s="49">
        <v>24</v>
      </c>
      <c r="F20" s="19">
        <v>58</v>
      </c>
      <c r="G20" s="19">
        <v>13</v>
      </c>
      <c r="H20" s="19">
        <v>8</v>
      </c>
      <c r="I20" s="49">
        <v>37</v>
      </c>
      <c r="J20" s="19">
        <v>-1</v>
      </c>
      <c r="K20" s="19">
        <v>15</v>
      </c>
      <c r="L20" s="19">
        <v>-3</v>
      </c>
      <c r="M20" s="20">
        <v>-13</v>
      </c>
    </row>
    <row r="21" spans="1:13" x14ac:dyDescent="0.2">
      <c r="A21" s="7" t="s">
        <v>90</v>
      </c>
      <c r="B21" s="19">
        <v>114</v>
      </c>
      <c r="C21" s="19">
        <v>68</v>
      </c>
      <c r="D21" s="19">
        <v>26</v>
      </c>
      <c r="E21" s="49">
        <v>20</v>
      </c>
      <c r="F21" s="19">
        <v>97</v>
      </c>
      <c r="G21" s="19">
        <v>55</v>
      </c>
      <c r="H21" s="19">
        <v>23</v>
      </c>
      <c r="I21" s="49">
        <v>19</v>
      </c>
      <c r="J21" s="19">
        <v>17</v>
      </c>
      <c r="K21" s="19">
        <v>13</v>
      </c>
      <c r="L21" s="19">
        <v>3</v>
      </c>
      <c r="M21" s="20">
        <v>1</v>
      </c>
    </row>
    <row r="22" spans="1:13" x14ac:dyDescent="0.2">
      <c r="A22" s="7" t="s">
        <v>93</v>
      </c>
      <c r="B22" s="19">
        <v>46</v>
      </c>
      <c r="C22" s="19">
        <v>28</v>
      </c>
      <c r="D22" s="19">
        <v>2</v>
      </c>
      <c r="E22" s="49">
        <v>16</v>
      </c>
      <c r="F22" s="19">
        <v>49</v>
      </c>
      <c r="G22" s="19">
        <v>13</v>
      </c>
      <c r="H22" s="19">
        <v>19</v>
      </c>
      <c r="I22" s="49">
        <v>17</v>
      </c>
      <c r="J22" s="19">
        <v>-3</v>
      </c>
      <c r="K22" s="19">
        <v>15</v>
      </c>
      <c r="L22" s="19">
        <v>-17</v>
      </c>
      <c r="M22" s="20">
        <v>-1</v>
      </c>
    </row>
    <row r="23" spans="1:13" x14ac:dyDescent="0.2">
      <c r="A23" s="6" t="str">
        <f>VLOOKUP("&lt;Zeilentitel_3&gt;",Uebersetzungen!$B$3:$E$103,Uebersetzungen!$B$2+1,FALSE)</f>
        <v>Region Bernina</v>
      </c>
      <c r="B23" s="9">
        <v>82</v>
      </c>
      <c r="C23" s="9">
        <v>56</v>
      </c>
      <c r="D23" s="9">
        <v>11</v>
      </c>
      <c r="E23" s="54">
        <v>15</v>
      </c>
      <c r="F23" s="9">
        <v>56</v>
      </c>
      <c r="G23" s="9">
        <v>23</v>
      </c>
      <c r="H23" s="9">
        <v>15</v>
      </c>
      <c r="I23" s="54">
        <v>18</v>
      </c>
      <c r="J23" s="9">
        <v>26</v>
      </c>
      <c r="K23" s="9">
        <v>33</v>
      </c>
      <c r="L23" s="9">
        <v>-4</v>
      </c>
      <c r="M23" s="12">
        <v>-3</v>
      </c>
    </row>
    <row r="24" spans="1:13" x14ac:dyDescent="0.2">
      <c r="A24" s="7" t="s">
        <v>4</v>
      </c>
      <c r="B24" s="19">
        <v>26</v>
      </c>
      <c r="C24" s="19">
        <v>15</v>
      </c>
      <c r="D24" s="19">
        <v>7</v>
      </c>
      <c r="E24" s="49">
        <v>4</v>
      </c>
      <c r="F24" s="19">
        <v>16</v>
      </c>
      <c r="G24" s="19">
        <v>8</v>
      </c>
      <c r="H24" s="19">
        <v>1</v>
      </c>
      <c r="I24" s="49">
        <v>7</v>
      </c>
      <c r="J24" s="19">
        <v>10</v>
      </c>
      <c r="K24" s="19">
        <v>7</v>
      </c>
      <c r="L24" s="19">
        <v>6</v>
      </c>
      <c r="M24" s="20">
        <v>-3</v>
      </c>
    </row>
    <row r="25" spans="1:13" x14ac:dyDescent="0.2">
      <c r="A25" s="7" t="s">
        <v>5</v>
      </c>
      <c r="B25" s="19">
        <v>56</v>
      </c>
      <c r="C25" s="19">
        <v>41</v>
      </c>
      <c r="D25" s="19">
        <v>4</v>
      </c>
      <c r="E25" s="49">
        <v>11</v>
      </c>
      <c r="F25" s="19">
        <v>40</v>
      </c>
      <c r="G25" s="19">
        <v>15</v>
      </c>
      <c r="H25" s="19">
        <v>14</v>
      </c>
      <c r="I25" s="49">
        <v>11</v>
      </c>
      <c r="J25" s="19">
        <v>16</v>
      </c>
      <c r="K25" s="19">
        <v>26</v>
      </c>
      <c r="L25" s="19">
        <v>-10</v>
      </c>
      <c r="M25" s="20">
        <v>0</v>
      </c>
    </row>
    <row r="26" spans="1:13" x14ac:dyDescent="0.2">
      <c r="A26" s="6" t="str">
        <f>VLOOKUP("&lt;Zeilentitel_4&gt;",Uebersetzungen!$B$3:$E$103,Uebersetzungen!$B$2+1,FALSE)</f>
        <v>Region Engiadina Bassa/Val Müstair</v>
      </c>
      <c r="B26" s="9">
        <v>358</v>
      </c>
      <c r="C26" s="9">
        <v>222</v>
      </c>
      <c r="D26" s="9">
        <v>61</v>
      </c>
      <c r="E26" s="54">
        <v>75</v>
      </c>
      <c r="F26" s="9">
        <v>328</v>
      </c>
      <c r="G26" s="9">
        <v>161</v>
      </c>
      <c r="H26" s="9">
        <v>78</v>
      </c>
      <c r="I26" s="54">
        <v>89</v>
      </c>
      <c r="J26" s="9">
        <v>30</v>
      </c>
      <c r="K26" s="9">
        <v>61</v>
      </c>
      <c r="L26" s="9">
        <v>-17</v>
      </c>
      <c r="M26" s="12">
        <v>-14</v>
      </c>
    </row>
    <row r="27" spans="1:13" x14ac:dyDescent="0.2">
      <c r="A27" s="7" t="s">
        <v>38</v>
      </c>
      <c r="B27" s="19">
        <v>89</v>
      </c>
      <c r="C27" s="19">
        <v>53</v>
      </c>
      <c r="D27" s="19">
        <v>13</v>
      </c>
      <c r="E27" s="49">
        <v>23</v>
      </c>
      <c r="F27" s="19">
        <v>69</v>
      </c>
      <c r="G27" s="19">
        <v>30</v>
      </c>
      <c r="H27" s="19">
        <v>15</v>
      </c>
      <c r="I27" s="49">
        <v>24</v>
      </c>
      <c r="J27" s="19">
        <v>20</v>
      </c>
      <c r="K27" s="19">
        <v>23</v>
      </c>
      <c r="L27" s="19">
        <v>-2</v>
      </c>
      <c r="M27" s="20">
        <v>-1</v>
      </c>
    </row>
    <row r="28" spans="1:13" x14ac:dyDescent="0.2">
      <c r="A28" s="7" t="s">
        <v>39</v>
      </c>
      <c r="B28" s="19">
        <v>50</v>
      </c>
      <c r="C28" s="19">
        <v>38</v>
      </c>
      <c r="D28" s="19">
        <v>9</v>
      </c>
      <c r="E28" s="49">
        <v>3</v>
      </c>
      <c r="F28" s="19">
        <v>47</v>
      </c>
      <c r="G28" s="19">
        <v>28</v>
      </c>
      <c r="H28" s="19">
        <v>13</v>
      </c>
      <c r="I28" s="49">
        <v>6</v>
      </c>
      <c r="J28" s="19">
        <v>3</v>
      </c>
      <c r="K28" s="19">
        <v>10</v>
      </c>
      <c r="L28" s="19">
        <v>-4</v>
      </c>
      <c r="M28" s="20">
        <v>-3</v>
      </c>
    </row>
    <row r="29" spans="1:13" x14ac:dyDescent="0.2">
      <c r="A29" s="7" t="s">
        <v>40</v>
      </c>
      <c r="B29" s="19">
        <v>161</v>
      </c>
      <c r="C29" s="19">
        <v>105</v>
      </c>
      <c r="D29" s="19">
        <v>28</v>
      </c>
      <c r="E29" s="49">
        <v>28</v>
      </c>
      <c r="F29" s="19">
        <v>173</v>
      </c>
      <c r="G29" s="19">
        <v>87</v>
      </c>
      <c r="H29" s="19">
        <v>48</v>
      </c>
      <c r="I29" s="49">
        <v>38</v>
      </c>
      <c r="J29" s="19">
        <v>-12</v>
      </c>
      <c r="K29" s="19">
        <v>18</v>
      </c>
      <c r="L29" s="19">
        <v>-20</v>
      </c>
      <c r="M29" s="20">
        <v>-10</v>
      </c>
    </row>
    <row r="30" spans="1:13" x14ac:dyDescent="0.2">
      <c r="A30" s="7" t="s">
        <v>41</v>
      </c>
      <c r="B30" s="19">
        <v>20</v>
      </c>
      <c r="C30" s="19">
        <v>7</v>
      </c>
      <c r="D30" s="19">
        <v>4</v>
      </c>
      <c r="E30" s="49">
        <v>9</v>
      </c>
      <c r="F30" s="19">
        <v>15</v>
      </c>
      <c r="G30" s="19">
        <v>4</v>
      </c>
      <c r="H30" s="19">
        <v>1</v>
      </c>
      <c r="I30" s="49">
        <v>10</v>
      </c>
      <c r="J30" s="19">
        <v>5</v>
      </c>
      <c r="K30" s="19">
        <v>3</v>
      </c>
      <c r="L30" s="19">
        <v>3</v>
      </c>
      <c r="M30" s="20">
        <v>-1</v>
      </c>
    </row>
    <row r="31" spans="1:13" x14ac:dyDescent="0.2">
      <c r="A31" s="7" t="s">
        <v>60</v>
      </c>
      <c r="B31" s="19">
        <v>38</v>
      </c>
      <c r="C31" s="19">
        <v>19</v>
      </c>
      <c r="D31" s="19">
        <v>7</v>
      </c>
      <c r="E31" s="49">
        <v>12</v>
      </c>
      <c r="F31" s="19">
        <v>24</v>
      </c>
      <c r="G31" s="19">
        <v>12</v>
      </c>
      <c r="H31" s="19">
        <v>1</v>
      </c>
      <c r="I31" s="49">
        <v>11</v>
      </c>
      <c r="J31" s="19">
        <v>14</v>
      </c>
      <c r="K31" s="19">
        <v>7</v>
      </c>
      <c r="L31" s="19">
        <v>6</v>
      </c>
      <c r="M31" s="20">
        <v>1</v>
      </c>
    </row>
    <row r="32" spans="1:13" x14ac:dyDescent="0.2">
      <c r="A32" s="6" t="str">
        <f>VLOOKUP("&lt;Zeilentitel_5&gt;",Uebersetzungen!$B$3:$E$103,Uebersetzungen!$B$2+1,FALSE)</f>
        <v>Region Imboden</v>
      </c>
      <c r="B32" s="9">
        <v>708</v>
      </c>
      <c r="C32" s="9">
        <v>301</v>
      </c>
      <c r="D32" s="9">
        <v>84</v>
      </c>
      <c r="E32" s="54">
        <v>323</v>
      </c>
      <c r="F32" s="9">
        <v>611</v>
      </c>
      <c r="G32" s="9">
        <v>145</v>
      </c>
      <c r="H32" s="9">
        <v>142</v>
      </c>
      <c r="I32" s="54">
        <v>324</v>
      </c>
      <c r="J32" s="9">
        <v>97</v>
      </c>
      <c r="K32" s="9">
        <v>156</v>
      </c>
      <c r="L32" s="9">
        <v>-58</v>
      </c>
      <c r="M32" s="12">
        <v>-1</v>
      </c>
    </row>
    <row r="33" spans="1:13" x14ac:dyDescent="0.2">
      <c r="A33" s="7" t="s">
        <v>31</v>
      </c>
      <c r="B33" s="19">
        <v>88</v>
      </c>
      <c r="C33" s="19">
        <v>37</v>
      </c>
      <c r="D33" s="19">
        <v>11</v>
      </c>
      <c r="E33" s="49">
        <v>40</v>
      </c>
      <c r="F33" s="19">
        <v>65</v>
      </c>
      <c r="G33" s="19">
        <v>21</v>
      </c>
      <c r="H33" s="19">
        <v>20</v>
      </c>
      <c r="I33" s="49">
        <v>24</v>
      </c>
      <c r="J33" s="19">
        <v>23</v>
      </c>
      <c r="K33" s="19">
        <v>16</v>
      </c>
      <c r="L33" s="19">
        <v>-9</v>
      </c>
      <c r="M33" s="20">
        <v>16</v>
      </c>
    </row>
    <row r="34" spans="1:13" x14ac:dyDescent="0.2">
      <c r="A34" s="7" t="s">
        <v>32</v>
      </c>
      <c r="B34" s="19">
        <v>304</v>
      </c>
      <c r="C34" s="19">
        <v>109</v>
      </c>
      <c r="D34" s="19">
        <v>38</v>
      </c>
      <c r="E34" s="49">
        <v>157</v>
      </c>
      <c r="F34" s="19">
        <v>210</v>
      </c>
      <c r="G34" s="19">
        <v>48</v>
      </c>
      <c r="H34" s="19">
        <v>56</v>
      </c>
      <c r="I34" s="49">
        <v>106</v>
      </c>
      <c r="J34" s="19">
        <v>94</v>
      </c>
      <c r="K34" s="19">
        <v>61</v>
      </c>
      <c r="L34" s="19">
        <v>-18</v>
      </c>
      <c r="M34" s="20">
        <v>51</v>
      </c>
    </row>
    <row r="35" spans="1:13" x14ac:dyDescent="0.2">
      <c r="A35" s="7" t="s">
        <v>33</v>
      </c>
      <c r="B35" s="19">
        <v>47</v>
      </c>
      <c r="C35" s="19">
        <v>24</v>
      </c>
      <c r="D35" s="19">
        <v>4</v>
      </c>
      <c r="E35" s="49">
        <v>19</v>
      </c>
      <c r="F35" s="19">
        <v>42</v>
      </c>
      <c r="G35" s="19">
        <v>14</v>
      </c>
      <c r="H35" s="19">
        <v>9</v>
      </c>
      <c r="I35" s="49">
        <v>19</v>
      </c>
      <c r="J35" s="19">
        <v>5</v>
      </c>
      <c r="K35" s="19">
        <v>10</v>
      </c>
      <c r="L35" s="19">
        <v>-5</v>
      </c>
      <c r="M35" s="20">
        <v>0</v>
      </c>
    </row>
    <row r="36" spans="1:13" x14ac:dyDescent="0.2">
      <c r="A36" s="7" t="s">
        <v>34</v>
      </c>
      <c r="B36" s="19">
        <v>51</v>
      </c>
      <c r="C36" s="19">
        <v>20</v>
      </c>
      <c r="D36" s="19">
        <v>4</v>
      </c>
      <c r="E36" s="49">
        <v>27</v>
      </c>
      <c r="F36" s="19">
        <v>36</v>
      </c>
      <c r="G36" s="19">
        <v>8</v>
      </c>
      <c r="H36" s="19">
        <v>8</v>
      </c>
      <c r="I36" s="49">
        <v>20</v>
      </c>
      <c r="J36" s="19">
        <v>15</v>
      </c>
      <c r="K36" s="19">
        <v>12</v>
      </c>
      <c r="L36" s="19">
        <v>-4</v>
      </c>
      <c r="M36" s="20">
        <v>7</v>
      </c>
    </row>
    <row r="37" spans="1:13" x14ac:dyDescent="0.2">
      <c r="A37" s="7" t="s">
        <v>35</v>
      </c>
      <c r="B37" s="19">
        <v>154</v>
      </c>
      <c r="C37" s="19">
        <v>77</v>
      </c>
      <c r="D37" s="19">
        <v>23</v>
      </c>
      <c r="E37" s="49">
        <v>54</v>
      </c>
      <c r="F37" s="19">
        <v>195</v>
      </c>
      <c r="G37" s="19">
        <v>40</v>
      </c>
      <c r="H37" s="19">
        <v>40</v>
      </c>
      <c r="I37" s="49">
        <v>115</v>
      </c>
      <c r="J37" s="19">
        <v>-41</v>
      </c>
      <c r="K37" s="19">
        <v>37</v>
      </c>
      <c r="L37" s="19">
        <v>-17</v>
      </c>
      <c r="M37" s="20">
        <v>-61</v>
      </c>
    </row>
    <row r="38" spans="1:13" x14ac:dyDescent="0.2">
      <c r="A38" s="7" t="s">
        <v>36</v>
      </c>
      <c r="B38" s="19">
        <v>29</v>
      </c>
      <c r="C38" s="19">
        <v>16</v>
      </c>
      <c r="D38" s="19">
        <v>1</v>
      </c>
      <c r="E38" s="49">
        <v>12</v>
      </c>
      <c r="F38" s="19">
        <v>40</v>
      </c>
      <c r="G38" s="19">
        <v>10</v>
      </c>
      <c r="H38" s="19">
        <v>8</v>
      </c>
      <c r="I38" s="49">
        <v>22</v>
      </c>
      <c r="J38" s="19">
        <v>-11</v>
      </c>
      <c r="K38" s="19">
        <v>6</v>
      </c>
      <c r="L38" s="19">
        <v>-7</v>
      </c>
      <c r="M38" s="20">
        <v>-10</v>
      </c>
    </row>
    <row r="39" spans="1:13" x14ac:dyDescent="0.2">
      <c r="A39" s="7" t="s">
        <v>37</v>
      </c>
      <c r="B39" s="19">
        <v>35</v>
      </c>
      <c r="C39" s="19">
        <v>18</v>
      </c>
      <c r="D39" s="19">
        <v>3</v>
      </c>
      <c r="E39" s="49">
        <v>14</v>
      </c>
      <c r="F39" s="19">
        <v>23</v>
      </c>
      <c r="G39" s="19">
        <v>4</v>
      </c>
      <c r="H39" s="19">
        <v>1</v>
      </c>
      <c r="I39" s="49">
        <v>18</v>
      </c>
      <c r="J39" s="19">
        <v>12</v>
      </c>
      <c r="K39" s="19">
        <v>14</v>
      </c>
      <c r="L39" s="19">
        <v>2</v>
      </c>
      <c r="M39" s="20">
        <v>-4</v>
      </c>
    </row>
    <row r="40" spans="1:13" x14ac:dyDescent="0.2">
      <c r="A40" s="6" t="str">
        <f>VLOOKUP("&lt;Zeilentitel_6&gt;",Uebersetzungen!$B$3:$E$103,Uebersetzungen!$B$2+1,FALSE)</f>
        <v>Region Landquart</v>
      </c>
      <c r="B40" s="9">
        <v>706</v>
      </c>
      <c r="C40" s="9">
        <v>247</v>
      </c>
      <c r="D40" s="9">
        <v>160</v>
      </c>
      <c r="E40" s="54">
        <v>299</v>
      </c>
      <c r="F40" s="9">
        <v>512</v>
      </c>
      <c r="G40" s="9">
        <v>132</v>
      </c>
      <c r="H40" s="9">
        <v>119</v>
      </c>
      <c r="I40" s="54">
        <v>261</v>
      </c>
      <c r="J40" s="9">
        <v>194</v>
      </c>
      <c r="K40" s="9">
        <v>115</v>
      </c>
      <c r="L40" s="9">
        <v>41</v>
      </c>
      <c r="M40" s="12">
        <v>38</v>
      </c>
    </row>
    <row r="41" spans="1:13" x14ac:dyDescent="0.2">
      <c r="A41" s="7" t="s">
        <v>71</v>
      </c>
      <c r="B41" s="19">
        <v>112</v>
      </c>
      <c r="C41" s="19">
        <v>34</v>
      </c>
      <c r="D41" s="19">
        <v>19</v>
      </c>
      <c r="E41" s="49">
        <v>59</v>
      </c>
      <c r="F41" s="19">
        <v>105</v>
      </c>
      <c r="G41" s="19">
        <v>26</v>
      </c>
      <c r="H41" s="19">
        <v>7</v>
      </c>
      <c r="I41" s="49">
        <v>72</v>
      </c>
      <c r="J41" s="19">
        <v>7</v>
      </c>
      <c r="K41" s="19">
        <v>8</v>
      </c>
      <c r="L41" s="19">
        <v>12</v>
      </c>
      <c r="M41" s="20">
        <v>-13</v>
      </c>
    </row>
    <row r="42" spans="1:13" x14ac:dyDescent="0.2">
      <c r="A42" s="7" t="s">
        <v>72</v>
      </c>
      <c r="B42" s="19">
        <v>57</v>
      </c>
      <c r="C42" s="19">
        <v>28</v>
      </c>
      <c r="D42" s="19">
        <v>14</v>
      </c>
      <c r="E42" s="49">
        <v>15</v>
      </c>
      <c r="F42" s="19">
        <v>65</v>
      </c>
      <c r="G42" s="19">
        <v>9</v>
      </c>
      <c r="H42" s="19">
        <v>19</v>
      </c>
      <c r="I42" s="49">
        <v>37</v>
      </c>
      <c r="J42" s="19">
        <v>-8</v>
      </c>
      <c r="K42" s="19">
        <v>19</v>
      </c>
      <c r="L42" s="19">
        <v>-5</v>
      </c>
      <c r="M42" s="20">
        <v>-22</v>
      </c>
    </row>
    <row r="43" spans="1:13" x14ac:dyDescent="0.2">
      <c r="A43" s="7" t="s">
        <v>73</v>
      </c>
      <c r="B43" s="19">
        <v>125</v>
      </c>
      <c r="C43" s="19">
        <v>35</v>
      </c>
      <c r="D43" s="19">
        <v>25</v>
      </c>
      <c r="E43" s="49">
        <v>65</v>
      </c>
      <c r="F43" s="19">
        <v>53</v>
      </c>
      <c r="G43" s="19">
        <v>11</v>
      </c>
      <c r="H43" s="19">
        <v>11</v>
      </c>
      <c r="I43" s="49">
        <v>31</v>
      </c>
      <c r="J43" s="19">
        <v>72</v>
      </c>
      <c r="K43" s="19">
        <v>24</v>
      </c>
      <c r="L43" s="19">
        <v>14</v>
      </c>
      <c r="M43" s="20">
        <v>34</v>
      </c>
    </row>
    <row r="44" spans="1:13" x14ac:dyDescent="0.2">
      <c r="A44" s="7" t="s">
        <v>74</v>
      </c>
      <c r="B44" s="19">
        <v>28</v>
      </c>
      <c r="C44" s="19">
        <v>10</v>
      </c>
      <c r="D44" s="19">
        <v>6</v>
      </c>
      <c r="E44" s="49">
        <v>12</v>
      </c>
      <c r="F44" s="19">
        <v>22</v>
      </c>
      <c r="G44" s="19">
        <v>11</v>
      </c>
      <c r="H44" s="19">
        <v>7</v>
      </c>
      <c r="I44" s="49">
        <v>4</v>
      </c>
      <c r="J44" s="19">
        <v>6</v>
      </c>
      <c r="K44" s="19">
        <v>-1</v>
      </c>
      <c r="L44" s="19">
        <v>-1</v>
      </c>
      <c r="M44" s="20">
        <v>8</v>
      </c>
    </row>
    <row r="45" spans="1:13" x14ac:dyDescent="0.2">
      <c r="A45" s="7" t="s">
        <v>75</v>
      </c>
      <c r="B45" s="19">
        <v>12</v>
      </c>
      <c r="C45" s="19">
        <v>3</v>
      </c>
      <c r="D45" s="19">
        <v>6</v>
      </c>
      <c r="E45" s="49">
        <v>3</v>
      </c>
      <c r="F45" s="19">
        <v>15</v>
      </c>
      <c r="G45" s="19">
        <v>6</v>
      </c>
      <c r="H45" s="19">
        <v>3</v>
      </c>
      <c r="I45" s="49">
        <v>6</v>
      </c>
      <c r="J45" s="19">
        <v>-3</v>
      </c>
      <c r="K45" s="19">
        <v>-3</v>
      </c>
      <c r="L45" s="19">
        <v>3</v>
      </c>
      <c r="M45" s="20">
        <v>-3</v>
      </c>
    </row>
    <row r="46" spans="1:13" x14ac:dyDescent="0.2">
      <c r="A46" s="7" t="s">
        <v>76</v>
      </c>
      <c r="B46" s="19">
        <v>81</v>
      </c>
      <c r="C46" s="19">
        <v>19</v>
      </c>
      <c r="D46" s="19">
        <v>31</v>
      </c>
      <c r="E46" s="49">
        <v>31</v>
      </c>
      <c r="F46" s="19">
        <v>50</v>
      </c>
      <c r="G46" s="19">
        <v>10</v>
      </c>
      <c r="H46" s="19">
        <v>16</v>
      </c>
      <c r="I46" s="49">
        <v>24</v>
      </c>
      <c r="J46" s="19">
        <v>31</v>
      </c>
      <c r="K46" s="19">
        <v>9</v>
      </c>
      <c r="L46" s="19">
        <v>15</v>
      </c>
      <c r="M46" s="20">
        <v>7</v>
      </c>
    </row>
    <row r="47" spans="1:13" x14ac:dyDescent="0.2">
      <c r="A47" s="7" t="s">
        <v>77</v>
      </c>
      <c r="B47" s="19">
        <v>39</v>
      </c>
      <c r="C47" s="19">
        <v>16</v>
      </c>
      <c r="D47" s="19">
        <v>11</v>
      </c>
      <c r="E47" s="49">
        <v>12</v>
      </c>
      <c r="F47" s="19">
        <v>25</v>
      </c>
      <c r="G47" s="19">
        <v>6</v>
      </c>
      <c r="H47" s="19">
        <v>6</v>
      </c>
      <c r="I47" s="49">
        <v>13</v>
      </c>
      <c r="J47" s="19">
        <v>14</v>
      </c>
      <c r="K47" s="19">
        <v>10</v>
      </c>
      <c r="L47" s="19">
        <v>5</v>
      </c>
      <c r="M47" s="20">
        <v>-1</v>
      </c>
    </row>
    <row r="48" spans="1:13" x14ac:dyDescent="0.2">
      <c r="A48" s="7" t="s">
        <v>78</v>
      </c>
      <c r="B48" s="19">
        <v>252</v>
      </c>
      <c r="C48" s="19">
        <v>102</v>
      </c>
      <c r="D48" s="19">
        <v>48</v>
      </c>
      <c r="E48" s="49">
        <v>102</v>
      </c>
      <c r="F48" s="19">
        <v>177</v>
      </c>
      <c r="G48" s="19">
        <v>53</v>
      </c>
      <c r="H48" s="19">
        <v>50</v>
      </c>
      <c r="I48" s="49">
        <v>74</v>
      </c>
      <c r="J48" s="19">
        <v>75</v>
      </c>
      <c r="K48" s="19">
        <v>49</v>
      </c>
      <c r="L48" s="19">
        <v>-2</v>
      </c>
      <c r="M48" s="20">
        <v>28</v>
      </c>
    </row>
    <row r="49" spans="1:13" x14ac:dyDescent="0.2">
      <c r="A49" s="6" t="str">
        <f>VLOOKUP("&lt;Zeilentitel_7&gt;",Uebersetzungen!$B$3:$E$103,Uebersetzungen!$B$2+1,FALSE)</f>
        <v>Region Maloja</v>
      </c>
      <c r="B49" s="9">
        <v>1147</v>
      </c>
      <c r="C49" s="9">
        <v>683</v>
      </c>
      <c r="D49" s="9">
        <v>137</v>
      </c>
      <c r="E49" s="54">
        <v>327</v>
      </c>
      <c r="F49" s="9">
        <v>927</v>
      </c>
      <c r="G49" s="9">
        <v>408</v>
      </c>
      <c r="H49" s="9">
        <v>188</v>
      </c>
      <c r="I49" s="54">
        <v>331</v>
      </c>
      <c r="J49" s="9">
        <v>220</v>
      </c>
      <c r="K49" s="9">
        <v>275</v>
      </c>
      <c r="L49" s="9">
        <v>-51</v>
      </c>
      <c r="M49" s="12">
        <v>-4</v>
      </c>
    </row>
    <row r="50" spans="1:13" x14ac:dyDescent="0.2">
      <c r="A50" s="7" t="s">
        <v>42</v>
      </c>
      <c r="B50" s="19">
        <v>23</v>
      </c>
      <c r="C50" s="19">
        <v>11</v>
      </c>
      <c r="D50" s="19">
        <v>3</v>
      </c>
      <c r="E50" s="49">
        <v>9</v>
      </c>
      <c r="F50" s="19">
        <v>28</v>
      </c>
      <c r="G50" s="19">
        <v>10</v>
      </c>
      <c r="H50" s="19">
        <v>4</v>
      </c>
      <c r="I50" s="49">
        <v>14</v>
      </c>
      <c r="J50" s="19">
        <v>-5</v>
      </c>
      <c r="K50" s="19">
        <v>1</v>
      </c>
      <c r="L50" s="19">
        <v>-1</v>
      </c>
      <c r="M50" s="20">
        <v>-5</v>
      </c>
    </row>
    <row r="51" spans="1:13" x14ac:dyDescent="0.2">
      <c r="A51" s="7" t="s">
        <v>43</v>
      </c>
      <c r="B51" s="19">
        <v>89</v>
      </c>
      <c r="C51" s="19">
        <v>47</v>
      </c>
      <c r="D51" s="19">
        <v>12</v>
      </c>
      <c r="E51" s="49">
        <v>30</v>
      </c>
      <c r="F51" s="19">
        <v>74</v>
      </c>
      <c r="G51" s="19">
        <v>26</v>
      </c>
      <c r="H51" s="19">
        <v>16</v>
      </c>
      <c r="I51" s="49">
        <v>32</v>
      </c>
      <c r="J51" s="19">
        <v>15</v>
      </c>
      <c r="K51" s="19">
        <v>21</v>
      </c>
      <c r="L51" s="19">
        <v>-4</v>
      </c>
      <c r="M51" s="20">
        <v>-2</v>
      </c>
    </row>
    <row r="52" spans="1:13" x14ac:dyDescent="0.2">
      <c r="A52" s="7" t="s">
        <v>44</v>
      </c>
      <c r="B52" s="19">
        <v>7</v>
      </c>
      <c r="C52" s="19">
        <v>3</v>
      </c>
      <c r="D52" s="19">
        <v>3</v>
      </c>
      <c r="E52" s="49">
        <v>1</v>
      </c>
      <c r="F52" s="19">
        <v>6</v>
      </c>
      <c r="G52" s="19">
        <v>3</v>
      </c>
      <c r="H52" s="19">
        <v>1</v>
      </c>
      <c r="I52" s="49">
        <v>2</v>
      </c>
      <c r="J52" s="19">
        <v>1</v>
      </c>
      <c r="K52" s="19">
        <v>0</v>
      </c>
      <c r="L52" s="19">
        <v>2</v>
      </c>
      <c r="M52" s="20">
        <v>-1</v>
      </c>
    </row>
    <row r="53" spans="1:13" x14ac:dyDescent="0.2">
      <c r="A53" s="7" t="s">
        <v>45</v>
      </c>
      <c r="B53" s="19">
        <v>116</v>
      </c>
      <c r="C53" s="19">
        <v>61</v>
      </c>
      <c r="D53" s="19">
        <v>15</v>
      </c>
      <c r="E53" s="49">
        <v>40</v>
      </c>
      <c r="F53" s="19">
        <v>101</v>
      </c>
      <c r="G53" s="19">
        <v>37</v>
      </c>
      <c r="H53" s="19">
        <v>10</v>
      </c>
      <c r="I53" s="49">
        <v>54</v>
      </c>
      <c r="J53" s="19">
        <v>15</v>
      </c>
      <c r="K53" s="19">
        <v>24</v>
      </c>
      <c r="L53" s="19">
        <v>5</v>
      </c>
      <c r="M53" s="20">
        <v>-14</v>
      </c>
    </row>
    <row r="54" spans="1:13" x14ac:dyDescent="0.2">
      <c r="A54" s="7" t="s">
        <v>95</v>
      </c>
      <c r="B54" s="19">
        <v>39</v>
      </c>
      <c r="C54" s="19">
        <v>16</v>
      </c>
      <c r="D54" s="19">
        <v>4</v>
      </c>
      <c r="E54" s="49">
        <v>19</v>
      </c>
      <c r="F54" s="19">
        <v>25</v>
      </c>
      <c r="G54" s="19">
        <v>10</v>
      </c>
      <c r="H54" s="19">
        <v>3</v>
      </c>
      <c r="I54" s="49">
        <v>12</v>
      </c>
      <c r="J54" s="19">
        <v>14</v>
      </c>
      <c r="K54" s="19">
        <v>6</v>
      </c>
      <c r="L54" s="19">
        <v>1</v>
      </c>
      <c r="M54" s="20">
        <v>7</v>
      </c>
    </row>
    <row r="55" spans="1:13" x14ac:dyDescent="0.2">
      <c r="A55" s="7" t="s">
        <v>46</v>
      </c>
      <c r="B55" s="19">
        <v>137</v>
      </c>
      <c r="C55" s="19">
        <v>55</v>
      </c>
      <c r="D55" s="19">
        <v>19</v>
      </c>
      <c r="E55" s="49">
        <v>63</v>
      </c>
      <c r="F55" s="19">
        <v>124</v>
      </c>
      <c r="G55" s="19">
        <v>36</v>
      </c>
      <c r="H55" s="19">
        <v>31</v>
      </c>
      <c r="I55" s="49">
        <v>57</v>
      </c>
      <c r="J55" s="19">
        <v>13</v>
      </c>
      <c r="K55" s="19">
        <v>19</v>
      </c>
      <c r="L55" s="19">
        <v>-12</v>
      </c>
      <c r="M55" s="20">
        <v>6</v>
      </c>
    </row>
    <row r="56" spans="1:13" x14ac:dyDescent="0.2">
      <c r="A56" s="7" t="s">
        <v>97</v>
      </c>
      <c r="B56" s="19">
        <v>450</v>
      </c>
      <c r="C56" s="19">
        <v>299</v>
      </c>
      <c r="D56" s="19">
        <v>50</v>
      </c>
      <c r="E56" s="49">
        <v>101</v>
      </c>
      <c r="F56" s="19">
        <v>347</v>
      </c>
      <c r="G56" s="19">
        <v>179</v>
      </c>
      <c r="H56" s="19">
        <v>77</v>
      </c>
      <c r="I56" s="49">
        <v>91</v>
      </c>
      <c r="J56" s="19">
        <v>103</v>
      </c>
      <c r="K56" s="19">
        <v>120</v>
      </c>
      <c r="L56" s="19">
        <v>-27</v>
      </c>
      <c r="M56" s="20">
        <v>10</v>
      </c>
    </row>
    <row r="57" spans="1:13" x14ac:dyDescent="0.2">
      <c r="A57" s="7" t="s">
        <v>47</v>
      </c>
      <c r="B57" s="19">
        <v>31</v>
      </c>
      <c r="C57" s="19">
        <v>14</v>
      </c>
      <c r="D57" s="19">
        <v>4</v>
      </c>
      <c r="E57" s="49">
        <v>13</v>
      </c>
      <c r="F57" s="19">
        <v>22</v>
      </c>
      <c r="G57" s="19">
        <v>3</v>
      </c>
      <c r="H57" s="19">
        <v>2</v>
      </c>
      <c r="I57" s="49">
        <v>17</v>
      </c>
      <c r="J57" s="19">
        <v>9</v>
      </c>
      <c r="K57" s="19">
        <v>11</v>
      </c>
      <c r="L57" s="19">
        <v>2</v>
      </c>
      <c r="M57" s="20">
        <v>-4</v>
      </c>
    </row>
    <row r="58" spans="1:13" x14ac:dyDescent="0.2">
      <c r="A58" s="7" t="s">
        <v>98</v>
      </c>
      <c r="B58" s="19">
        <v>46</v>
      </c>
      <c r="C58" s="19">
        <v>29</v>
      </c>
      <c r="D58" s="19">
        <v>9</v>
      </c>
      <c r="E58" s="49">
        <v>8</v>
      </c>
      <c r="F58" s="19">
        <v>42</v>
      </c>
      <c r="G58" s="19">
        <v>17</v>
      </c>
      <c r="H58" s="19">
        <v>14</v>
      </c>
      <c r="I58" s="49">
        <v>11</v>
      </c>
      <c r="J58" s="19">
        <v>4</v>
      </c>
      <c r="K58" s="19">
        <v>12</v>
      </c>
      <c r="L58" s="19">
        <v>-5</v>
      </c>
      <c r="M58" s="20">
        <v>-3</v>
      </c>
    </row>
    <row r="59" spans="1:13" x14ac:dyDescent="0.2">
      <c r="A59" s="7" t="s">
        <v>48</v>
      </c>
      <c r="B59" s="19">
        <v>68</v>
      </c>
      <c r="C59" s="19">
        <v>43</v>
      </c>
      <c r="D59" s="19">
        <v>10</v>
      </c>
      <c r="E59" s="49">
        <v>15</v>
      </c>
      <c r="F59" s="19">
        <v>70</v>
      </c>
      <c r="G59" s="19">
        <v>40</v>
      </c>
      <c r="H59" s="19">
        <v>13</v>
      </c>
      <c r="I59" s="49">
        <v>17</v>
      </c>
      <c r="J59" s="19">
        <v>-2</v>
      </c>
      <c r="K59" s="19">
        <v>3</v>
      </c>
      <c r="L59" s="19">
        <v>-3</v>
      </c>
      <c r="M59" s="20">
        <v>-2</v>
      </c>
    </row>
    <row r="60" spans="1:13" x14ac:dyDescent="0.2">
      <c r="A60" s="7" t="s">
        <v>49</v>
      </c>
      <c r="B60" s="19">
        <v>100</v>
      </c>
      <c r="C60" s="19">
        <v>81</v>
      </c>
      <c r="D60" s="19">
        <v>5</v>
      </c>
      <c r="E60" s="49">
        <v>14</v>
      </c>
      <c r="F60" s="19">
        <v>70</v>
      </c>
      <c r="G60" s="19">
        <v>41</v>
      </c>
      <c r="H60" s="19">
        <v>12</v>
      </c>
      <c r="I60" s="49">
        <v>17</v>
      </c>
      <c r="J60" s="19">
        <v>30</v>
      </c>
      <c r="K60" s="19">
        <v>40</v>
      </c>
      <c r="L60" s="19">
        <v>-7</v>
      </c>
      <c r="M60" s="20">
        <v>-3</v>
      </c>
    </row>
    <row r="61" spans="1:13" x14ac:dyDescent="0.2">
      <c r="A61" s="7" t="s">
        <v>99</v>
      </c>
      <c r="B61" s="19">
        <v>41</v>
      </c>
      <c r="C61" s="19">
        <v>24</v>
      </c>
      <c r="D61" s="19">
        <v>3</v>
      </c>
      <c r="E61" s="49">
        <v>14</v>
      </c>
      <c r="F61" s="19">
        <v>18</v>
      </c>
      <c r="G61" s="19">
        <v>6</v>
      </c>
      <c r="H61" s="19">
        <v>5</v>
      </c>
      <c r="I61" s="49">
        <v>7</v>
      </c>
      <c r="J61" s="19">
        <v>23</v>
      </c>
      <c r="K61" s="19">
        <v>18</v>
      </c>
      <c r="L61" s="19">
        <v>-2</v>
      </c>
      <c r="M61" s="20">
        <v>7</v>
      </c>
    </row>
    <row r="62" spans="1:13" x14ac:dyDescent="0.2">
      <c r="A62" s="6" t="str">
        <f>VLOOKUP("&lt;Zeilentitel_8&gt;",Uebersetzungen!$B$3:$E$103,Uebersetzungen!$B$2+1,FALSE)</f>
        <v>Region Moesa</v>
      </c>
      <c r="B62" s="9">
        <v>419</v>
      </c>
      <c r="C62" s="9">
        <v>173</v>
      </c>
      <c r="D62" s="9">
        <v>108</v>
      </c>
      <c r="E62" s="54">
        <v>138</v>
      </c>
      <c r="F62" s="9">
        <v>302</v>
      </c>
      <c r="G62" s="9">
        <v>111</v>
      </c>
      <c r="H62" s="9">
        <v>80</v>
      </c>
      <c r="I62" s="54">
        <v>111</v>
      </c>
      <c r="J62" s="9">
        <v>117</v>
      </c>
      <c r="K62" s="9">
        <v>62</v>
      </c>
      <c r="L62" s="9">
        <v>28</v>
      </c>
      <c r="M62" s="12">
        <v>27</v>
      </c>
    </row>
    <row r="63" spans="1:13" x14ac:dyDescent="0.2">
      <c r="A63" s="7" t="s">
        <v>50</v>
      </c>
      <c r="B63" s="19">
        <v>1</v>
      </c>
      <c r="C63" s="19">
        <v>1</v>
      </c>
      <c r="D63" s="19">
        <v>0</v>
      </c>
      <c r="E63" s="49">
        <v>0</v>
      </c>
      <c r="F63" s="19">
        <v>4</v>
      </c>
      <c r="G63" s="19">
        <v>4</v>
      </c>
      <c r="H63" s="19">
        <v>0</v>
      </c>
      <c r="I63" s="49">
        <v>0</v>
      </c>
      <c r="J63" s="19">
        <v>-3</v>
      </c>
      <c r="K63" s="19">
        <v>-3</v>
      </c>
      <c r="L63" s="19">
        <v>0</v>
      </c>
      <c r="M63" s="20">
        <v>0</v>
      </c>
    </row>
    <row r="64" spans="1:13" x14ac:dyDescent="0.2">
      <c r="A64" s="7" t="s">
        <v>51</v>
      </c>
      <c r="B64" s="19">
        <v>8</v>
      </c>
      <c r="C64" s="19">
        <v>6</v>
      </c>
      <c r="D64" s="19">
        <v>1</v>
      </c>
      <c r="E64" s="49">
        <v>1</v>
      </c>
      <c r="F64" s="19">
        <v>13</v>
      </c>
      <c r="G64" s="19">
        <v>6</v>
      </c>
      <c r="H64" s="19">
        <v>4</v>
      </c>
      <c r="I64" s="49">
        <v>3</v>
      </c>
      <c r="J64" s="19">
        <v>-5</v>
      </c>
      <c r="K64" s="19">
        <v>0</v>
      </c>
      <c r="L64" s="19">
        <v>-3</v>
      </c>
      <c r="M64" s="20">
        <v>-2</v>
      </c>
    </row>
    <row r="65" spans="1:13" x14ac:dyDescent="0.2">
      <c r="A65" s="7" t="s">
        <v>52</v>
      </c>
      <c r="B65" s="19">
        <v>3</v>
      </c>
      <c r="C65" s="19">
        <v>0</v>
      </c>
      <c r="D65" s="19">
        <v>2</v>
      </c>
      <c r="E65" s="49">
        <v>1</v>
      </c>
      <c r="F65" s="19">
        <v>4</v>
      </c>
      <c r="G65" s="19">
        <v>0</v>
      </c>
      <c r="H65" s="19">
        <v>0</v>
      </c>
      <c r="I65" s="49">
        <v>4</v>
      </c>
      <c r="J65" s="19">
        <v>-1</v>
      </c>
      <c r="K65" s="19">
        <v>0</v>
      </c>
      <c r="L65" s="19">
        <v>2</v>
      </c>
      <c r="M65" s="20">
        <v>-3</v>
      </c>
    </row>
    <row r="66" spans="1:13" x14ac:dyDescent="0.2">
      <c r="A66" s="7" t="s">
        <v>53</v>
      </c>
      <c r="B66" s="19">
        <v>1</v>
      </c>
      <c r="C66" s="19">
        <v>0</v>
      </c>
      <c r="D66" s="19">
        <v>1</v>
      </c>
      <c r="E66" s="49">
        <v>0</v>
      </c>
      <c r="F66" s="19">
        <v>8</v>
      </c>
      <c r="G66" s="19">
        <v>2</v>
      </c>
      <c r="H66" s="19">
        <v>2</v>
      </c>
      <c r="I66" s="49">
        <v>4</v>
      </c>
      <c r="J66" s="19">
        <v>-7</v>
      </c>
      <c r="K66" s="19">
        <v>-2</v>
      </c>
      <c r="L66" s="19">
        <v>-1</v>
      </c>
      <c r="M66" s="20">
        <v>-4</v>
      </c>
    </row>
    <row r="67" spans="1:13" x14ac:dyDescent="0.2">
      <c r="A67" s="7" t="s">
        <v>54</v>
      </c>
      <c r="B67" s="19">
        <v>34</v>
      </c>
      <c r="C67" s="19">
        <v>8</v>
      </c>
      <c r="D67" s="19">
        <v>7</v>
      </c>
      <c r="E67" s="49">
        <v>19</v>
      </c>
      <c r="F67" s="19">
        <v>14</v>
      </c>
      <c r="G67" s="19">
        <v>6</v>
      </c>
      <c r="H67" s="19">
        <v>7</v>
      </c>
      <c r="I67" s="49">
        <v>1</v>
      </c>
      <c r="J67" s="19">
        <v>20</v>
      </c>
      <c r="K67" s="19">
        <v>2</v>
      </c>
      <c r="L67" s="19">
        <v>0</v>
      </c>
      <c r="M67" s="20">
        <v>18</v>
      </c>
    </row>
    <row r="68" spans="1:13" x14ac:dyDescent="0.2">
      <c r="A68" s="7" t="s">
        <v>55</v>
      </c>
      <c r="B68" s="19">
        <v>36</v>
      </c>
      <c r="C68" s="19">
        <v>16</v>
      </c>
      <c r="D68" s="19">
        <v>6</v>
      </c>
      <c r="E68" s="49">
        <v>14</v>
      </c>
      <c r="F68" s="19">
        <v>27</v>
      </c>
      <c r="G68" s="19">
        <v>12</v>
      </c>
      <c r="H68" s="19">
        <v>4</v>
      </c>
      <c r="I68" s="49">
        <v>11</v>
      </c>
      <c r="J68" s="19">
        <v>9</v>
      </c>
      <c r="K68" s="19">
        <v>4</v>
      </c>
      <c r="L68" s="19">
        <v>2</v>
      </c>
      <c r="M68" s="20">
        <v>3</v>
      </c>
    </row>
    <row r="69" spans="1:13" x14ac:dyDescent="0.2">
      <c r="A69" s="7" t="s">
        <v>56</v>
      </c>
      <c r="B69" s="19">
        <v>13</v>
      </c>
      <c r="C69" s="19">
        <v>7</v>
      </c>
      <c r="D69" s="19">
        <v>2</v>
      </c>
      <c r="E69" s="49">
        <v>4</v>
      </c>
      <c r="F69" s="19">
        <v>10</v>
      </c>
      <c r="G69" s="19">
        <v>4</v>
      </c>
      <c r="H69" s="19">
        <v>5</v>
      </c>
      <c r="I69" s="49">
        <v>1</v>
      </c>
      <c r="J69" s="19">
        <v>3</v>
      </c>
      <c r="K69" s="19">
        <v>3</v>
      </c>
      <c r="L69" s="19">
        <v>-3</v>
      </c>
      <c r="M69" s="20">
        <v>3</v>
      </c>
    </row>
    <row r="70" spans="1:13" x14ac:dyDescent="0.2">
      <c r="A70" s="7" t="s">
        <v>57</v>
      </c>
      <c r="B70" s="19">
        <v>40</v>
      </c>
      <c r="C70" s="19">
        <v>24</v>
      </c>
      <c r="D70" s="19">
        <v>7</v>
      </c>
      <c r="E70" s="49">
        <v>9</v>
      </c>
      <c r="F70" s="19">
        <v>19</v>
      </c>
      <c r="G70" s="19">
        <v>3</v>
      </c>
      <c r="H70" s="19">
        <v>3</v>
      </c>
      <c r="I70" s="49">
        <v>13</v>
      </c>
      <c r="J70" s="19">
        <v>21</v>
      </c>
      <c r="K70" s="19">
        <v>21</v>
      </c>
      <c r="L70" s="19">
        <v>4</v>
      </c>
      <c r="M70" s="20">
        <v>-4</v>
      </c>
    </row>
    <row r="71" spans="1:13" x14ac:dyDescent="0.2">
      <c r="A71" s="7" t="s">
        <v>58</v>
      </c>
      <c r="B71" s="19">
        <v>81</v>
      </c>
      <c r="C71" s="19">
        <v>35</v>
      </c>
      <c r="D71" s="19">
        <v>26</v>
      </c>
      <c r="E71" s="49">
        <v>20</v>
      </c>
      <c r="F71" s="19">
        <v>65</v>
      </c>
      <c r="G71" s="19">
        <v>21</v>
      </c>
      <c r="H71" s="19">
        <v>15</v>
      </c>
      <c r="I71" s="49">
        <v>29</v>
      </c>
      <c r="J71" s="19">
        <v>16</v>
      </c>
      <c r="K71" s="19">
        <v>14</v>
      </c>
      <c r="L71" s="19">
        <v>11</v>
      </c>
      <c r="M71" s="20">
        <v>-9</v>
      </c>
    </row>
    <row r="72" spans="1:13" x14ac:dyDescent="0.2">
      <c r="A72" s="7" t="s">
        <v>100</v>
      </c>
      <c r="B72" s="19">
        <v>136</v>
      </c>
      <c r="C72" s="19">
        <v>52</v>
      </c>
      <c r="D72" s="19">
        <v>28</v>
      </c>
      <c r="E72" s="49">
        <v>56</v>
      </c>
      <c r="F72" s="19">
        <v>87</v>
      </c>
      <c r="G72" s="19">
        <v>35</v>
      </c>
      <c r="H72" s="19">
        <v>28</v>
      </c>
      <c r="I72" s="49">
        <v>24</v>
      </c>
      <c r="J72" s="19">
        <v>49</v>
      </c>
      <c r="K72" s="19">
        <v>17</v>
      </c>
      <c r="L72" s="19">
        <v>0</v>
      </c>
      <c r="M72" s="20">
        <v>32</v>
      </c>
    </row>
    <row r="73" spans="1:13" x14ac:dyDescent="0.2">
      <c r="A73" s="7" t="s">
        <v>59</v>
      </c>
      <c r="B73" s="19">
        <v>57</v>
      </c>
      <c r="C73" s="19">
        <v>20</v>
      </c>
      <c r="D73" s="19">
        <v>24</v>
      </c>
      <c r="E73" s="49">
        <v>13</v>
      </c>
      <c r="F73" s="19">
        <v>36</v>
      </c>
      <c r="G73" s="19">
        <v>9</v>
      </c>
      <c r="H73" s="19">
        <v>11</v>
      </c>
      <c r="I73" s="49">
        <v>16</v>
      </c>
      <c r="J73" s="19">
        <v>21</v>
      </c>
      <c r="K73" s="19">
        <v>11</v>
      </c>
      <c r="L73" s="19">
        <v>13</v>
      </c>
      <c r="M73" s="20">
        <v>-3</v>
      </c>
    </row>
    <row r="74" spans="1:13" x14ac:dyDescent="0.2">
      <c r="A74" s="7" t="s">
        <v>101</v>
      </c>
      <c r="B74" s="19">
        <v>9</v>
      </c>
      <c r="C74" s="19">
        <v>4</v>
      </c>
      <c r="D74" s="19">
        <v>4</v>
      </c>
      <c r="E74" s="49">
        <v>1</v>
      </c>
      <c r="F74" s="19">
        <v>15</v>
      </c>
      <c r="G74" s="19">
        <v>9</v>
      </c>
      <c r="H74" s="19">
        <v>1</v>
      </c>
      <c r="I74" s="49">
        <v>5</v>
      </c>
      <c r="J74" s="19">
        <v>-6</v>
      </c>
      <c r="K74" s="19">
        <v>-5</v>
      </c>
      <c r="L74" s="19">
        <v>3</v>
      </c>
      <c r="M74" s="20">
        <v>-4</v>
      </c>
    </row>
    <row r="75" spans="1:13" x14ac:dyDescent="0.2">
      <c r="A75" s="6" t="str">
        <f>VLOOKUP("&lt;Zeilentitel_9&gt;",Uebersetzungen!$B$3:$E$103,Uebersetzungen!$B$2+1,FALSE)</f>
        <v>Region Plessur</v>
      </c>
      <c r="B75" s="9">
        <v>1955</v>
      </c>
      <c r="C75" s="9">
        <v>1000</v>
      </c>
      <c r="D75" s="9">
        <v>287</v>
      </c>
      <c r="E75" s="54">
        <v>668</v>
      </c>
      <c r="F75" s="9">
        <v>1563</v>
      </c>
      <c r="G75" s="9">
        <v>541</v>
      </c>
      <c r="H75" s="9">
        <v>430</v>
      </c>
      <c r="I75" s="54">
        <v>592</v>
      </c>
      <c r="J75" s="9">
        <v>392</v>
      </c>
      <c r="K75" s="9">
        <v>459</v>
      </c>
      <c r="L75" s="9">
        <v>-143</v>
      </c>
      <c r="M75" s="12">
        <v>76</v>
      </c>
    </row>
    <row r="76" spans="1:13" x14ac:dyDescent="0.2">
      <c r="A76" s="7" t="s">
        <v>67</v>
      </c>
      <c r="B76" s="19">
        <v>1338</v>
      </c>
      <c r="C76" s="19">
        <v>574</v>
      </c>
      <c r="D76" s="19">
        <v>204</v>
      </c>
      <c r="E76" s="49">
        <v>560</v>
      </c>
      <c r="F76" s="19">
        <v>969</v>
      </c>
      <c r="G76" s="19">
        <v>325</v>
      </c>
      <c r="H76" s="19">
        <v>303</v>
      </c>
      <c r="I76" s="49">
        <v>341</v>
      </c>
      <c r="J76" s="19">
        <v>369</v>
      </c>
      <c r="K76" s="19">
        <v>249</v>
      </c>
      <c r="L76" s="19">
        <v>-99</v>
      </c>
      <c r="M76" s="20">
        <v>219</v>
      </c>
    </row>
    <row r="77" spans="1:13" x14ac:dyDescent="0.2">
      <c r="A77" s="7" t="s">
        <v>68</v>
      </c>
      <c r="B77" s="19">
        <v>314</v>
      </c>
      <c r="C77" s="19">
        <v>236</v>
      </c>
      <c r="D77" s="19">
        <v>29</v>
      </c>
      <c r="E77" s="49">
        <v>49</v>
      </c>
      <c r="F77" s="19">
        <v>341</v>
      </c>
      <c r="G77" s="19">
        <v>96</v>
      </c>
      <c r="H77" s="19">
        <v>61</v>
      </c>
      <c r="I77" s="49">
        <v>184</v>
      </c>
      <c r="J77" s="19">
        <v>-27</v>
      </c>
      <c r="K77" s="19">
        <v>140</v>
      </c>
      <c r="L77" s="19">
        <v>-32</v>
      </c>
      <c r="M77" s="20">
        <v>-135</v>
      </c>
    </row>
    <row r="78" spans="1:13" x14ac:dyDescent="0.2">
      <c r="A78" s="7" t="s">
        <v>69</v>
      </c>
      <c r="B78" s="19">
        <v>287</v>
      </c>
      <c r="C78" s="19">
        <v>183</v>
      </c>
      <c r="D78" s="19">
        <v>51</v>
      </c>
      <c r="E78" s="49">
        <v>53</v>
      </c>
      <c r="F78" s="19">
        <v>248</v>
      </c>
      <c r="G78" s="19">
        <v>119</v>
      </c>
      <c r="H78" s="19">
        <v>65</v>
      </c>
      <c r="I78" s="49">
        <v>64</v>
      </c>
      <c r="J78" s="19">
        <v>39</v>
      </c>
      <c r="K78" s="19">
        <v>64</v>
      </c>
      <c r="L78" s="19">
        <v>-14</v>
      </c>
      <c r="M78" s="20">
        <v>-11</v>
      </c>
    </row>
    <row r="79" spans="1:13" x14ac:dyDescent="0.2">
      <c r="A79" s="7" t="s">
        <v>70</v>
      </c>
      <c r="B79" s="19">
        <v>16</v>
      </c>
      <c r="C79" s="19">
        <v>7</v>
      </c>
      <c r="D79" s="19">
        <v>3</v>
      </c>
      <c r="E79" s="49">
        <v>6</v>
      </c>
      <c r="F79" s="19">
        <v>5</v>
      </c>
      <c r="G79" s="19">
        <v>1</v>
      </c>
      <c r="H79" s="19">
        <v>1</v>
      </c>
      <c r="I79" s="49">
        <v>3</v>
      </c>
      <c r="J79" s="19">
        <v>11</v>
      </c>
      <c r="K79" s="19">
        <v>6</v>
      </c>
      <c r="L79" s="19">
        <v>2</v>
      </c>
      <c r="M79" s="20">
        <v>3</v>
      </c>
    </row>
    <row r="80" spans="1:13" x14ac:dyDescent="0.2">
      <c r="A80" s="6" t="str">
        <f>VLOOKUP("&lt;Zeilentitel_10&gt;",Uebersetzungen!$B$3:$E$103,Uebersetzungen!$B$2+1,FALSE)</f>
        <v>Region Prättigau/Davos</v>
      </c>
      <c r="B80" s="9">
        <v>1181</v>
      </c>
      <c r="C80" s="9">
        <v>713</v>
      </c>
      <c r="D80" s="9">
        <v>194</v>
      </c>
      <c r="E80" s="54">
        <v>274</v>
      </c>
      <c r="F80" s="9">
        <v>975</v>
      </c>
      <c r="G80" s="9">
        <v>403</v>
      </c>
      <c r="H80" s="9">
        <v>262</v>
      </c>
      <c r="I80" s="54">
        <v>310</v>
      </c>
      <c r="J80" s="9">
        <v>206</v>
      </c>
      <c r="K80" s="9">
        <v>310</v>
      </c>
      <c r="L80" s="9">
        <v>-68</v>
      </c>
      <c r="M80" s="12">
        <v>-36</v>
      </c>
    </row>
    <row r="81" spans="1:13" x14ac:dyDescent="0.2">
      <c r="A81" s="7" t="s">
        <v>61</v>
      </c>
      <c r="B81" s="19">
        <v>659</v>
      </c>
      <c r="C81" s="19">
        <v>482</v>
      </c>
      <c r="D81" s="19">
        <v>98</v>
      </c>
      <c r="E81" s="49">
        <v>79</v>
      </c>
      <c r="F81" s="19">
        <v>587</v>
      </c>
      <c r="G81" s="19">
        <v>254</v>
      </c>
      <c r="H81" s="19">
        <v>172</v>
      </c>
      <c r="I81" s="49">
        <v>161</v>
      </c>
      <c r="J81" s="19">
        <v>72</v>
      </c>
      <c r="K81" s="19">
        <v>228</v>
      </c>
      <c r="L81" s="19">
        <v>-74</v>
      </c>
      <c r="M81" s="20">
        <v>-82</v>
      </c>
    </row>
    <row r="82" spans="1:13" x14ac:dyDescent="0.2">
      <c r="A82" s="7" t="s">
        <v>62</v>
      </c>
      <c r="B82" s="19">
        <v>20</v>
      </c>
      <c r="C82" s="19">
        <v>9</v>
      </c>
      <c r="D82" s="19">
        <v>5</v>
      </c>
      <c r="E82" s="49">
        <v>6</v>
      </c>
      <c r="F82" s="19">
        <v>16</v>
      </c>
      <c r="G82" s="19">
        <v>6</v>
      </c>
      <c r="H82" s="19">
        <v>4</v>
      </c>
      <c r="I82" s="49">
        <v>6</v>
      </c>
      <c r="J82" s="19">
        <v>4</v>
      </c>
      <c r="K82" s="19">
        <v>3</v>
      </c>
      <c r="L82" s="19">
        <v>1</v>
      </c>
      <c r="M82" s="20">
        <v>0</v>
      </c>
    </row>
    <row r="83" spans="1:13" x14ac:dyDescent="0.2">
      <c r="A83" s="7" t="s">
        <v>63</v>
      </c>
      <c r="B83" s="19">
        <v>5</v>
      </c>
      <c r="C83" s="19">
        <v>2</v>
      </c>
      <c r="D83" s="19">
        <v>3</v>
      </c>
      <c r="E83" s="49">
        <v>0</v>
      </c>
      <c r="F83" s="19">
        <v>2</v>
      </c>
      <c r="G83" s="19">
        <v>1</v>
      </c>
      <c r="H83" s="19">
        <v>1</v>
      </c>
      <c r="I83" s="49">
        <v>0</v>
      </c>
      <c r="J83" s="19">
        <v>3</v>
      </c>
      <c r="K83" s="19">
        <v>1</v>
      </c>
      <c r="L83" s="19">
        <v>2</v>
      </c>
      <c r="M83" s="20">
        <v>0</v>
      </c>
    </row>
    <row r="84" spans="1:13" x14ac:dyDescent="0.2">
      <c r="A84" s="7" t="s">
        <v>64</v>
      </c>
      <c r="B84" s="19">
        <v>27</v>
      </c>
      <c r="C84" s="19">
        <v>9</v>
      </c>
      <c r="D84" s="19">
        <v>4</v>
      </c>
      <c r="E84" s="49">
        <v>14</v>
      </c>
      <c r="F84" s="19">
        <v>17</v>
      </c>
      <c r="G84" s="19">
        <v>6</v>
      </c>
      <c r="H84" s="19">
        <v>4</v>
      </c>
      <c r="I84" s="49">
        <v>7</v>
      </c>
      <c r="J84" s="19">
        <v>10</v>
      </c>
      <c r="K84" s="19">
        <v>3</v>
      </c>
      <c r="L84" s="19">
        <v>0</v>
      </c>
      <c r="M84" s="20">
        <v>7</v>
      </c>
    </row>
    <row r="85" spans="1:13" x14ac:dyDescent="0.2">
      <c r="A85" s="7" t="s">
        <v>102</v>
      </c>
      <c r="B85" s="19">
        <v>159</v>
      </c>
      <c r="C85" s="19">
        <v>94</v>
      </c>
      <c r="D85" s="19">
        <v>29</v>
      </c>
      <c r="E85" s="49">
        <v>36</v>
      </c>
      <c r="F85" s="19">
        <v>149</v>
      </c>
      <c r="G85" s="19">
        <v>60</v>
      </c>
      <c r="H85" s="19">
        <v>35</v>
      </c>
      <c r="I85" s="49">
        <v>54</v>
      </c>
      <c r="J85" s="19">
        <v>10</v>
      </c>
      <c r="K85" s="19">
        <v>34</v>
      </c>
      <c r="L85" s="19">
        <v>-6</v>
      </c>
      <c r="M85" s="20">
        <v>-18</v>
      </c>
    </row>
    <row r="86" spans="1:13" x14ac:dyDescent="0.2">
      <c r="A86" s="7" t="s">
        <v>91</v>
      </c>
      <c r="B86" s="19">
        <v>1</v>
      </c>
      <c r="C86" s="19">
        <v>1</v>
      </c>
      <c r="D86" s="19">
        <v>0</v>
      </c>
      <c r="E86" s="49">
        <v>0</v>
      </c>
      <c r="F86" s="19">
        <v>4</v>
      </c>
      <c r="G86" s="19">
        <v>1</v>
      </c>
      <c r="H86" s="19">
        <v>3</v>
      </c>
      <c r="I86" s="49">
        <v>0</v>
      </c>
      <c r="J86" s="19">
        <v>-3</v>
      </c>
      <c r="K86" s="19">
        <v>0</v>
      </c>
      <c r="L86" s="19">
        <v>-3</v>
      </c>
      <c r="M86" s="20">
        <v>0</v>
      </c>
    </row>
    <row r="87" spans="1:13" x14ac:dyDescent="0.2">
      <c r="A87" s="7" t="s">
        <v>65</v>
      </c>
      <c r="B87" s="19">
        <v>31</v>
      </c>
      <c r="C87" s="19">
        <v>14</v>
      </c>
      <c r="D87" s="19">
        <v>3</v>
      </c>
      <c r="E87" s="49">
        <v>14</v>
      </c>
      <c r="F87" s="19">
        <v>28</v>
      </c>
      <c r="G87" s="19">
        <v>15</v>
      </c>
      <c r="H87" s="19">
        <v>4</v>
      </c>
      <c r="I87" s="49">
        <v>9</v>
      </c>
      <c r="J87" s="19">
        <v>3</v>
      </c>
      <c r="K87" s="19">
        <v>-1</v>
      </c>
      <c r="L87" s="19">
        <v>-1</v>
      </c>
      <c r="M87" s="20">
        <v>5</v>
      </c>
    </row>
    <row r="88" spans="1:13" x14ac:dyDescent="0.2">
      <c r="A88" s="7" t="s">
        <v>66</v>
      </c>
      <c r="B88" s="19">
        <v>88</v>
      </c>
      <c r="C88" s="19">
        <v>33</v>
      </c>
      <c r="D88" s="19">
        <v>20</v>
      </c>
      <c r="E88" s="49">
        <v>35</v>
      </c>
      <c r="F88" s="19">
        <v>40</v>
      </c>
      <c r="G88" s="19">
        <v>20</v>
      </c>
      <c r="H88" s="19">
        <v>8</v>
      </c>
      <c r="I88" s="49">
        <v>12</v>
      </c>
      <c r="J88" s="19">
        <v>48</v>
      </c>
      <c r="K88" s="19">
        <v>13</v>
      </c>
      <c r="L88" s="19">
        <v>12</v>
      </c>
      <c r="M88" s="20">
        <v>23</v>
      </c>
    </row>
    <row r="89" spans="1:13" x14ac:dyDescent="0.2">
      <c r="A89" s="7" t="s">
        <v>79</v>
      </c>
      <c r="B89" s="19">
        <v>52</v>
      </c>
      <c r="C89" s="19">
        <v>24</v>
      </c>
      <c r="D89" s="19">
        <v>8</v>
      </c>
      <c r="E89" s="49">
        <v>20</v>
      </c>
      <c r="F89" s="19">
        <v>43</v>
      </c>
      <c r="G89" s="19">
        <v>16</v>
      </c>
      <c r="H89" s="19">
        <v>7</v>
      </c>
      <c r="I89" s="49">
        <v>20</v>
      </c>
      <c r="J89" s="19">
        <v>9</v>
      </c>
      <c r="K89" s="19">
        <v>8</v>
      </c>
      <c r="L89" s="19">
        <v>1</v>
      </c>
      <c r="M89" s="20">
        <v>0</v>
      </c>
    </row>
    <row r="90" spans="1:13" x14ac:dyDescent="0.2">
      <c r="A90" s="7" t="s">
        <v>80</v>
      </c>
      <c r="B90" s="19">
        <v>103</v>
      </c>
      <c r="C90" s="19">
        <v>31</v>
      </c>
      <c r="D90" s="19">
        <v>17</v>
      </c>
      <c r="E90" s="49">
        <v>55</v>
      </c>
      <c r="F90" s="19">
        <v>71</v>
      </c>
      <c r="G90" s="19">
        <v>20</v>
      </c>
      <c r="H90" s="19">
        <v>18</v>
      </c>
      <c r="I90" s="49">
        <v>33</v>
      </c>
      <c r="J90" s="19">
        <v>32</v>
      </c>
      <c r="K90" s="19">
        <v>11</v>
      </c>
      <c r="L90" s="19">
        <v>-1</v>
      </c>
      <c r="M90" s="20">
        <v>22</v>
      </c>
    </row>
    <row r="91" spans="1:13" x14ac:dyDescent="0.2">
      <c r="A91" s="7" t="s">
        <v>81</v>
      </c>
      <c r="B91" s="19">
        <v>36</v>
      </c>
      <c r="C91" s="19">
        <v>14</v>
      </c>
      <c r="D91" s="19">
        <v>7</v>
      </c>
      <c r="E91" s="49">
        <v>15</v>
      </c>
      <c r="F91" s="19">
        <v>18</v>
      </c>
      <c r="G91" s="19">
        <v>4</v>
      </c>
      <c r="H91" s="19">
        <v>6</v>
      </c>
      <c r="I91" s="49">
        <v>8</v>
      </c>
      <c r="J91" s="19">
        <v>18</v>
      </c>
      <c r="K91" s="19">
        <v>10</v>
      </c>
      <c r="L91" s="19">
        <v>1</v>
      </c>
      <c r="M91" s="20">
        <v>7</v>
      </c>
    </row>
    <row r="92" spans="1:13" x14ac:dyDescent="0.2">
      <c r="A92" s="6" t="str">
        <f>VLOOKUP("&lt;Zeilentitel_11&gt;",Uebersetzungen!$B$3:$E$103,Uebersetzungen!$B$2+1,FALSE)</f>
        <v>Region Surselva</v>
      </c>
      <c r="B92" s="9">
        <v>750</v>
      </c>
      <c r="C92" s="9">
        <v>396</v>
      </c>
      <c r="D92" s="9">
        <v>89</v>
      </c>
      <c r="E92" s="54">
        <v>265</v>
      </c>
      <c r="F92" s="9">
        <v>638</v>
      </c>
      <c r="G92" s="9">
        <v>205</v>
      </c>
      <c r="H92" s="9">
        <v>122</v>
      </c>
      <c r="I92" s="54">
        <v>311</v>
      </c>
      <c r="J92" s="9">
        <v>112</v>
      </c>
      <c r="K92" s="9">
        <v>191</v>
      </c>
      <c r="L92" s="9">
        <v>-33</v>
      </c>
      <c r="M92" s="12">
        <v>-46</v>
      </c>
    </row>
    <row r="93" spans="1:13" x14ac:dyDescent="0.2">
      <c r="A93" s="7" t="s">
        <v>6</v>
      </c>
      <c r="B93" s="19">
        <v>18</v>
      </c>
      <c r="C93" s="19">
        <v>13</v>
      </c>
      <c r="D93" s="19">
        <v>2</v>
      </c>
      <c r="E93" s="49">
        <v>3</v>
      </c>
      <c r="F93" s="19">
        <v>13</v>
      </c>
      <c r="G93" s="19">
        <v>4</v>
      </c>
      <c r="H93" s="19">
        <v>5</v>
      </c>
      <c r="I93" s="49">
        <v>4</v>
      </c>
      <c r="J93" s="19">
        <v>5</v>
      </c>
      <c r="K93" s="19">
        <v>9</v>
      </c>
      <c r="L93" s="19">
        <v>-3</v>
      </c>
      <c r="M93" s="20">
        <v>-1</v>
      </c>
    </row>
    <row r="94" spans="1:13" x14ac:dyDescent="0.2">
      <c r="A94" s="7" t="s">
        <v>7</v>
      </c>
      <c r="B94" s="19">
        <v>132</v>
      </c>
      <c r="C94" s="19">
        <v>55</v>
      </c>
      <c r="D94" s="19">
        <v>24</v>
      </c>
      <c r="E94" s="49">
        <v>53</v>
      </c>
      <c r="F94" s="19">
        <v>156</v>
      </c>
      <c r="G94" s="19">
        <v>41</v>
      </c>
      <c r="H94" s="19">
        <v>17</v>
      </c>
      <c r="I94" s="49">
        <v>98</v>
      </c>
      <c r="J94" s="19">
        <v>-24</v>
      </c>
      <c r="K94" s="19">
        <v>14</v>
      </c>
      <c r="L94" s="19">
        <v>7</v>
      </c>
      <c r="M94" s="20">
        <v>-45</v>
      </c>
    </row>
    <row r="95" spans="1:13" x14ac:dyDescent="0.2">
      <c r="A95" s="7" t="s">
        <v>8</v>
      </c>
      <c r="B95" s="19">
        <v>17</v>
      </c>
      <c r="C95" s="19">
        <v>8</v>
      </c>
      <c r="D95" s="19">
        <v>1</v>
      </c>
      <c r="E95" s="49">
        <v>8</v>
      </c>
      <c r="F95" s="19">
        <v>12</v>
      </c>
      <c r="G95" s="19">
        <v>2</v>
      </c>
      <c r="H95" s="19">
        <v>1</v>
      </c>
      <c r="I95" s="49">
        <v>9</v>
      </c>
      <c r="J95" s="19">
        <v>5</v>
      </c>
      <c r="K95" s="19">
        <v>6</v>
      </c>
      <c r="L95" s="19">
        <v>0</v>
      </c>
      <c r="M95" s="20">
        <v>-1</v>
      </c>
    </row>
    <row r="96" spans="1:13" x14ac:dyDescent="0.2">
      <c r="A96" s="7" t="s">
        <v>9</v>
      </c>
      <c r="B96" s="19">
        <v>24</v>
      </c>
      <c r="C96" s="19">
        <v>7</v>
      </c>
      <c r="D96" s="19">
        <v>3</v>
      </c>
      <c r="E96" s="49">
        <v>14</v>
      </c>
      <c r="F96" s="19">
        <v>17</v>
      </c>
      <c r="G96" s="19">
        <v>7</v>
      </c>
      <c r="H96" s="19">
        <v>3</v>
      </c>
      <c r="I96" s="49">
        <v>7</v>
      </c>
      <c r="J96" s="19">
        <v>7</v>
      </c>
      <c r="K96" s="19">
        <v>0</v>
      </c>
      <c r="L96" s="19">
        <v>0</v>
      </c>
      <c r="M96" s="20">
        <v>7</v>
      </c>
    </row>
    <row r="97" spans="1:13" x14ac:dyDescent="0.2">
      <c r="A97" s="7" t="s">
        <v>10</v>
      </c>
      <c r="B97" s="19">
        <v>64</v>
      </c>
      <c r="C97" s="19">
        <v>47</v>
      </c>
      <c r="D97" s="19">
        <v>7</v>
      </c>
      <c r="E97" s="49">
        <v>10</v>
      </c>
      <c r="F97" s="19">
        <v>49</v>
      </c>
      <c r="G97" s="19">
        <v>14</v>
      </c>
      <c r="H97" s="19">
        <v>16</v>
      </c>
      <c r="I97" s="49">
        <v>19</v>
      </c>
      <c r="J97" s="19">
        <v>15</v>
      </c>
      <c r="K97" s="19">
        <v>33</v>
      </c>
      <c r="L97" s="19">
        <v>-9</v>
      </c>
      <c r="M97" s="20">
        <v>-9</v>
      </c>
    </row>
    <row r="98" spans="1:13" x14ac:dyDescent="0.2">
      <c r="A98" s="7" t="s">
        <v>11</v>
      </c>
      <c r="B98" s="19">
        <v>51</v>
      </c>
      <c r="C98" s="19">
        <v>28</v>
      </c>
      <c r="D98" s="19">
        <v>8</v>
      </c>
      <c r="E98" s="49">
        <v>15</v>
      </c>
      <c r="F98" s="19">
        <v>42</v>
      </c>
      <c r="G98" s="19">
        <v>15</v>
      </c>
      <c r="H98" s="19">
        <v>5</v>
      </c>
      <c r="I98" s="49">
        <v>22</v>
      </c>
      <c r="J98" s="19">
        <v>9</v>
      </c>
      <c r="K98" s="19">
        <v>13</v>
      </c>
      <c r="L98" s="19">
        <v>3</v>
      </c>
      <c r="M98" s="20">
        <v>-7</v>
      </c>
    </row>
    <row r="99" spans="1:13" x14ac:dyDescent="0.2">
      <c r="A99" s="7" t="s">
        <v>12</v>
      </c>
      <c r="B99" s="19">
        <v>181</v>
      </c>
      <c r="C99" s="19">
        <v>87</v>
      </c>
      <c r="D99" s="19">
        <v>18</v>
      </c>
      <c r="E99" s="49">
        <v>76</v>
      </c>
      <c r="F99" s="19">
        <v>129</v>
      </c>
      <c r="G99" s="19">
        <v>55</v>
      </c>
      <c r="H99" s="19">
        <v>13</v>
      </c>
      <c r="I99" s="49">
        <v>61</v>
      </c>
      <c r="J99" s="19">
        <v>52</v>
      </c>
      <c r="K99" s="19">
        <v>32</v>
      </c>
      <c r="L99" s="19">
        <v>5</v>
      </c>
      <c r="M99" s="20">
        <v>15</v>
      </c>
    </row>
    <row r="100" spans="1:13" x14ac:dyDescent="0.2">
      <c r="A100" s="7" t="s">
        <v>23</v>
      </c>
      <c r="B100" s="19">
        <v>14</v>
      </c>
      <c r="C100" s="19">
        <v>5</v>
      </c>
      <c r="D100" s="19">
        <v>2</v>
      </c>
      <c r="E100" s="49">
        <v>7</v>
      </c>
      <c r="F100" s="19">
        <v>13</v>
      </c>
      <c r="G100" s="19">
        <v>6</v>
      </c>
      <c r="H100" s="19">
        <v>2</v>
      </c>
      <c r="I100" s="49">
        <v>5</v>
      </c>
      <c r="J100" s="19">
        <v>1</v>
      </c>
      <c r="K100" s="19">
        <v>-1</v>
      </c>
      <c r="L100" s="19">
        <v>0</v>
      </c>
      <c r="M100" s="20">
        <v>2</v>
      </c>
    </row>
    <row r="101" spans="1:13" x14ac:dyDescent="0.2">
      <c r="A101" s="7" t="s">
        <v>82</v>
      </c>
      <c r="B101" s="19">
        <v>28</v>
      </c>
      <c r="C101" s="19">
        <v>19</v>
      </c>
      <c r="D101" s="19">
        <v>3</v>
      </c>
      <c r="E101" s="49">
        <v>6</v>
      </c>
      <c r="F101" s="19">
        <v>32</v>
      </c>
      <c r="G101" s="19">
        <v>8</v>
      </c>
      <c r="H101" s="19">
        <v>15</v>
      </c>
      <c r="I101" s="49">
        <v>9</v>
      </c>
      <c r="J101" s="19">
        <v>-4</v>
      </c>
      <c r="K101" s="19">
        <v>11</v>
      </c>
      <c r="L101" s="19">
        <v>-12</v>
      </c>
      <c r="M101" s="20">
        <v>-3</v>
      </c>
    </row>
    <row r="102" spans="1:13" x14ac:dyDescent="0.2">
      <c r="A102" s="7" t="s">
        <v>83</v>
      </c>
      <c r="B102" s="19">
        <v>94</v>
      </c>
      <c r="C102" s="19">
        <v>52</v>
      </c>
      <c r="D102" s="19">
        <v>8</v>
      </c>
      <c r="E102" s="49">
        <v>34</v>
      </c>
      <c r="F102" s="19">
        <v>80</v>
      </c>
      <c r="G102" s="19">
        <v>22</v>
      </c>
      <c r="H102" s="19">
        <v>21</v>
      </c>
      <c r="I102" s="49">
        <v>37</v>
      </c>
      <c r="J102" s="19">
        <v>14</v>
      </c>
      <c r="K102" s="19">
        <v>30</v>
      </c>
      <c r="L102" s="19">
        <v>-13</v>
      </c>
      <c r="M102" s="20">
        <v>-3</v>
      </c>
    </row>
    <row r="103" spans="1:13" x14ac:dyDescent="0.2">
      <c r="A103" s="7" t="s">
        <v>84</v>
      </c>
      <c r="B103" s="19">
        <v>5</v>
      </c>
      <c r="C103" s="19">
        <v>1</v>
      </c>
      <c r="D103" s="19">
        <v>2</v>
      </c>
      <c r="E103" s="49">
        <v>2</v>
      </c>
      <c r="F103" s="19">
        <v>5</v>
      </c>
      <c r="G103" s="19">
        <v>1</v>
      </c>
      <c r="H103" s="19">
        <v>3</v>
      </c>
      <c r="I103" s="49">
        <v>1</v>
      </c>
      <c r="J103" s="19">
        <v>0</v>
      </c>
      <c r="K103" s="19">
        <v>0</v>
      </c>
      <c r="L103" s="19">
        <v>-1</v>
      </c>
      <c r="M103" s="20">
        <v>1</v>
      </c>
    </row>
    <row r="104" spans="1:13" x14ac:dyDescent="0.2">
      <c r="A104" s="7" t="s">
        <v>85</v>
      </c>
      <c r="B104" s="19">
        <v>19</v>
      </c>
      <c r="C104" s="19">
        <v>10</v>
      </c>
      <c r="D104" s="19">
        <v>1</v>
      </c>
      <c r="E104" s="49">
        <v>8</v>
      </c>
      <c r="F104" s="19">
        <v>21</v>
      </c>
      <c r="G104" s="19">
        <v>7</v>
      </c>
      <c r="H104" s="19">
        <v>1</v>
      </c>
      <c r="I104" s="49">
        <v>13</v>
      </c>
      <c r="J104" s="19">
        <v>-2</v>
      </c>
      <c r="K104" s="19">
        <v>3</v>
      </c>
      <c r="L104" s="19">
        <v>0</v>
      </c>
      <c r="M104" s="20">
        <v>-5</v>
      </c>
    </row>
    <row r="105" spans="1:13" x14ac:dyDescent="0.2">
      <c r="A105" s="7" t="s">
        <v>86</v>
      </c>
      <c r="B105" s="19">
        <v>40</v>
      </c>
      <c r="C105" s="19">
        <v>27</v>
      </c>
      <c r="D105" s="19">
        <v>3</v>
      </c>
      <c r="E105" s="49">
        <v>10</v>
      </c>
      <c r="F105" s="19">
        <v>27</v>
      </c>
      <c r="G105" s="19">
        <v>10</v>
      </c>
      <c r="H105" s="19">
        <v>13</v>
      </c>
      <c r="I105" s="49">
        <v>4</v>
      </c>
      <c r="J105" s="19">
        <v>13</v>
      </c>
      <c r="K105" s="19">
        <v>17</v>
      </c>
      <c r="L105" s="19">
        <v>-10</v>
      </c>
      <c r="M105" s="20">
        <v>6</v>
      </c>
    </row>
    <row r="106" spans="1:13" x14ac:dyDescent="0.2">
      <c r="A106" s="7" t="s">
        <v>87</v>
      </c>
      <c r="B106" s="19">
        <v>35</v>
      </c>
      <c r="C106" s="19">
        <v>21</v>
      </c>
      <c r="D106" s="19">
        <v>2</v>
      </c>
      <c r="E106" s="49">
        <v>12</v>
      </c>
      <c r="F106" s="19">
        <v>29</v>
      </c>
      <c r="G106" s="19">
        <v>8</v>
      </c>
      <c r="H106" s="19">
        <v>5</v>
      </c>
      <c r="I106" s="49">
        <v>16</v>
      </c>
      <c r="J106" s="19">
        <v>6</v>
      </c>
      <c r="K106" s="19">
        <v>13</v>
      </c>
      <c r="L106" s="19">
        <v>-3</v>
      </c>
      <c r="M106" s="20">
        <v>-4</v>
      </c>
    </row>
    <row r="107" spans="1:13" x14ac:dyDescent="0.2">
      <c r="A107" s="7" t="s">
        <v>92</v>
      </c>
      <c r="B107" s="19">
        <v>28</v>
      </c>
      <c r="C107" s="19">
        <v>16</v>
      </c>
      <c r="D107" s="19">
        <v>5</v>
      </c>
      <c r="E107" s="49">
        <v>7</v>
      </c>
      <c r="F107" s="19">
        <v>13</v>
      </c>
      <c r="G107" s="19">
        <v>5</v>
      </c>
      <c r="H107" s="19">
        <v>2</v>
      </c>
      <c r="I107" s="49">
        <v>6</v>
      </c>
      <c r="J107" s="19">
        <v>15</v>
      </c>
      <c r="K107" s="19">
        <v>11</v>
      </c>
      <c r="L107" s="19">
        <v>3</v>
      </c>
      <c r="M107" s="20">
        <v>1</v>
      </c>
    </row>
    <row r="108" spans="1:13" x14ac:dyDescent="0.2">
      <c r="A108" s="6" t="str">
        <f>VLOOKUP("&lt;Zeilentitel_12&gt;",Uebersetzungen!$B$3:$E$103,Uebersetzungen!$B$2+1,FALSE)</f>
        <v>Region Viamala</v>
      </c>
      <c r="B108" s="9">
        <v>485</v>
      </c>
      <c r="C108" s="9">
        <v>191</v>
      </c>
      <c r="D108" s="9">
        <v>60</v>
      </c>
      <c r="E108" s="54">
        <v>234</v>
      </c>
      <c r="F108" s="9">
        <v>424</v>
      </c>
      <c r="G108" s="9">
        <v>119</v>
      </c>
      <c r="H108" s="9">
        <v>74</v>
      </c>
      <c r="I108" s="54">
        <v>231</v>
      </c>
      <c r="J108" s="9">
        <v>61</v>
      </c>
      <c r="K108" s="9">
        <v>72</v>
      </c>
      <c r="L108" s="9">
        <v>-14</v>
      </c>
      <c r="M108" s="12">
        <v>3</v>
      </c>
    </row>
    <row r="109" spans="1:13" x14ac:dyDescent="0.2">
      <c r="A109" s="7" t="s">
        <v>13</v>
      </c>
      <c r="B109" s="19">
        <v>7</v>
      </c>
      <c r="C109" s="19">
        <v>3</v>
      </c>
      <c r="D109" s="19">
        <v>1</v>
      </c>
      <c r="E109" s="49">
        <v>3</v>
      </c>
      <c r="F109" s="19">
        <v>8</v>
      </c>
      <c r="G109" s="19">
        <v>1</v>
      </c>
      <c r="H109" s="19">
        <v>0</v>
      </c>
      <c r="I109" s="49">
        <v>7</v>
      </c>
      <c r="J109" s="19">
        <v>-1</v>
      </c>
      <c r="K109" s="19">
        <v>2</v>
      </c>
      <c r="L109" s="19">
        <v>1</v>
      </c>
      <c r="M109" s="20">
        <v>-4</v>
      </c>
    </row>
    <row r="110" spans="1:13" x14ac:dyDescent="0.2">
      <c r="A110" s="7" t="s">
        <v>14</v>
      </c>
      <c r="B110" s="19">
        <v>13</v>
      </c>
      <c r="C110" s="19">
        <v>7</v>
      </c>
      <c r="D110" s="19">
        <v>1</v>
      </c>
      <c r="E110" s="49">
        <v>5</v>
      </c>
      <c r="F110" s="19">
        <v>13</v>
      </c>
      <c r="G110" s="19">
        <v>10</v>
      </c>
      <c r="H110" s="19">
        <v>0</v>
      </c>
      <c r="I110" s="49">
        <v>3</v>
      </c>
      <c r="J110" s="19">
        <v>0</v>
      </c>
      <c r="K110" s="19">
        <v>-3</v>
      </c>
      <c r="L110" s="19">
        <v>1</v>
      </c>
      <c r="M110" s="20">
        <v>2</v>
      </c>
    </row>
    <row r="111" spans="1:13" x14ac:dyDescent="0.2">
      <c r="A111" s="7" t="s">
        <v>15</v>
      </c>
      <c r="B111" s="19">
        <v>9</v>
      </c>
      <c r="C111" s="19">
        <v>2</v>
      </c>
      <c r="D111" s="19">
        <v>3</v>
      </c>
      <c r="E111" s="49">
        <v>4</v>
      </c>
      <c r="F111" s="19">
        <v>6</v>
      </c>
      <c r="G111" s="19">
        <v>0</v>
      </c>
      <c r="H111" s="19">
        <v>2</v>
      </c>
      <c r="I111" s="49">
        <v>4</v>
      </c>
      <c r="J111" s="19">
        <v>3</v>
      </c>
      <c r="K111" s="19">
        <v>2</v>
      </c>
      <c r="L111" s="19">
        <v>1</v>
      </c>
      <c r="M111" s="20">
        <v>0</v>
      </c>
    </row>
    <row r="112" spans="1:13" x14ac:dyDescent="0.2">
      <c r="A112" s="7" t="s">
        <v>16</v>
      </c>
      <c r="B112" s="19">
        <v>30</v>
      </c>
      <c r="C112" s="19">
        <v>6</v>
      </c>
      <c r="D112" s="19">
        <v>3</v>
      </c>
      <c r="E112" s="49">
        <v>21</v>
      </c>
      <c r="F112" s="19">
        <v>25</v>
      </c>
      <c r="G112" s="19">
        <v>10</v>
      </c>
      <c r="H112" s="19">
        <v>1</v>
      </c>
      <c r="I112" s="49">
        <v>14</v>
      </c>
      <c r="J112" s="19">
        <v>5</v>
      </c>
      <c r="K112" s="19">
        <v>-4</v>
      </c>
      <c r="L112" s="19">
        <v>2</v>
      </c>
      <c r="M112" s="20">
        <v>7</v>
      </c>
    </row>
    <row r="113" spans="1:13" x14ac:dyDescent="0.2">
      <c r="A113" s="7" t="s">
        <v>17</v>
      </c>
      <c r="B113" s="19">
        <v>126</v>
      </c>
      <c r="C113" s="19">
        <v>40</v>
      </c>
      <c r="D113" s="19">
        <v>13</v>
      </c>
      <c r="E113" s="49">
        <v>73</v>
      </c>
      <c r="F113" s="19">
        <v>111</v>
      </c>
      <c r="G113" s="19">
        <v>20</v>
      </c>
      <c r="H113" s="19">
        <v>12</v>
      </c>
      <c r="I113" s="49">
        <v>79</v>
      </c>
      <c r="J113" s="19">
        <v>15</v>
      </c>
      <c r="K113" s="19">
        <v>20</v>
      </c>
      <c r="L113" s="19">
        <v>1</v>
      </c>
      <c r="M113" s="20">
        <v>-6</v>
      </c>
    </row>
    <row r="114" spans="1:13" x14ac:dyDescent="0.2">
      <c r="A114" s="7" t="s">
        <v>18</v>
      </c>
      <c r="B114" s="19">
        <v>2</v>
      </c>
      <c r="C114" s="19">
        <v>0</v>
      </c>
      <c r="D114" s="19">
        <v>0</v>
      </c>
      <c r="E114" s="49">
        <v>2</v>
      </c>
      <c r="F114" s="19">
        <v>2</v>
      </c>
      <c r="G114" s="19">
        <v>0</v>
      </c>
      <c r="H114" s="19">
        <v>2</v>
      </c>
      <c r="I114" s="49">
        <v>0</v>
      </c>
      <c r="J114" s="19">
        <v>0</v>
      </c>
      <c r="K114" s="19">
        <v>0</v>
      </c>
      <c r="L114" s="19">
        <v>-2</v>
      </c>
      <c r="M114" s="20">
        <v>2</v>
      </c>
    </row>
    <row r="115" spans="1:13" x14ac:dyDescent="0.2">
      <c r="A115" s="7" t="s">
        <v>19</v>
      </c>
      <c r="B115" s="19">
        <v>9</v>
      </c>
      <c r="C115" s="19">
        <v>6</v>
      </c>
      <c r="D115" s="19">
        <v>0</v>
      </c>
      <c r="E115" s="49">
        <v>3</v>
      </c>
      <c r="F115" s="19">
        <v>9</v>
      </c>
      <c r="G115" s="19">
        <v>7</v>
      </c>
      <c r="H115" s="19">
        <v>1</v>
      </c>
      <c r="I115" s="49">
        <v>1</v>
      </c>
      <c r="J115" s="19">
        <v>0</v>
      </c>
      <c r="K115" s="19">
        <v>-1</v>
      </c>
      <c r="L115" s="19">
        <v>-1</v>
      </c>
      <c r="M115" s="20">
        <v>2</v>
      </c>
    </row>
    <row r="116" spans="1:13" x14ac:dyDescent="0.2">
      <c r="A116" s="7" t="s">
        <v>20</v>
      </c>
      <c r="B116" s="19">
        <v>159</v>
      </c>
      <c r="C116" s="19">
        <v>53</v>
      </c>
      <c r="D116" s="19">
        <v>23</v>
      </c>
      <c r="E116" s="49">
        <v>83</v>
      </c>
      <c r="F116" s="19">
        <v>156</v>
      </c>
      <c r="G116" s="19">
        <v>42</v>
      </c>
      <c r="H116" s="19">
        <v>32</v>
      </c>
      <c r="I116" s="49">
        <v>82</v>
      </c>
      <c r="J116" s="19">
        <v>3</v>
      </c>
      <c r="K116" s="19">
        <v>11</v>
      </c>
      <c r="L116" s="19">
        <v>-9</v>
      </c>
      <c r="M116" s="20">
        <v>1</v>
      </c>
    </row>
    <row r="117" spans="1:13" x14ac:dyDescent="0.2">
      <c r="A117" s="7" t="s">
        <v>21</v>
      </c>
      <c r="B117" s="19">
        <v>3</v>
      </c>
      <c r="C117" s="19">
        <v>1</v>
      </c>
      <c r="D117" s="19">
        <v>2</v>
      </c>
      <c r="E117" s="49">
        <v>0</v>
      </c>
      <c r="F117" s="19">
        <v>0</v>
      </c>
      <c r="G117" s="19">
        <v>0</v>
      </c>
      <c r="H117" s="19">
        <v>0</v>
      </c>
      <c r="I117" s="49">
        <v>0</v>
      </c>
      <c r="J117" s="19">
        <v>3</v>
      </c>
      <c r="K117" s="19">
        <v>1</v>
      </c>
      <c r="L117" s="19">
        <v>2</v>
      </c>
      <c r="M117" s="20">
        <v>0</v>
      </c>
    </row>
    <row r="118" spans="1:13" x14ac:dyDescent="0.2">
      <c r="A118" s="7" t="s">
        <v>22</v>
      </c>
      <c r="B118" s="19">
        <v>1</v>
      </c>
      <c r="C118" s="19">
        <v>0</v>
      </c>
      <c r="D118" s="19">
        <v>1</v>
      </c>
      <c r="E118" s="49">
        <v>0</v>
      </c>
      <c r="F118" s="19">
        <v>2</v>
      </c>
      <c r="G118" s="19">
        <v>0</v>
      </c>
      <c r="H118" s="19">
        <v>0</v>
      </c>
      <c r="I118" s="49">
        <v>2</v>
      </c>
      <c r="J118" s="19">
        <v>-1</v>
      </c>
      <c r="K118" s="19">
        <v>0</v>
      </c>
      <c r="L118" s="19">
        <v>1</v>
      </c>
      <c r="M118" s="20">
        <v>-2</v>
      </c>
    </row>
    <row r="119" spans="1:13" x14ac:dyDescent="0.2">
      <c r="A119" s="7" t="s">
        <v>24</v>
      </c>
      <c r="B119" s="19">
        <v>42</v>
      </c>
      <c r="C119" s="19">
        <v>18</v>
      </c>
      <c r="D119" s="19">
        <v>5</v>
      </c>
      <c r="E119" s="49">
        <v>19</v>
      </c>
      <c r="F119" s="19">
        <v>30</v>
      </c>
      <c r="G119" s="19">
        <v>9</v>
      </c>
      <c r="H119" s="19">
        <v>9</v>
      </c>
      <c r="I119" s="49">
        <v>12</v>
      </c>
      <c r="J119" s="19">
        <v>12</v>
      </c>
      <c r="K119" s="19">
        <v>9</v>
      </c>
      <c r="L119" s="19">
        <v>-4</v>
      </c>
      <c r="M119" s="20">
        <v>7</v>
      </c>
    </row>
    <row r="120" spans="1:13" x14ac:dyDescent="0.2">
      <c r="A120" s="7" t="s">
        <v>25</v>
      </c>
      <c r="B120" s="19">
        <v>5</v>
      </c>
      <c r="C120" s="19">
        <v>4</v>
      </c>
      <c r="D120" s="19">
        <v>0</v>
      </c>
      <c r="E120" s="49">
        <v>1</v>
      </c>
      <c r="F120" s="19">
        <v>5</v>
      </c>
      <c r="G120" s="19">
        <v>1</v>
      </c>
      <c r="H120" s="19">
        <v>1</v>
      </c>
      <c r="I120" s="49">
        <v>3</v>
      </c>
      <c r="J120" s="19">
        <v>0</v>
      </c>
      <c r="K120" s="19">
        <v>3</v>
      </c>
      <c r="L120" s="19">
        <v>-1</v>
      </c>
      <c r="M120" s="20">
        <v>-2</v>
      </c>
    </row>
    <row r="121" spans="1:13" x14ac:dyDescent="0.2">
      <c r="A121" s="7" t="s">
        <v>26</v>
      </c>
      <c r="B121" s="19">
        <v>3</v>
      </c>
      <c r="C121" s="19">
        <v>2</v>
      </c>
      <c r="D121" s="19">
        <v>1</v>
      </c>
      <c r="E121" s="49">
        <v>0</v>
      </c>
      <c r="F121" s="19">
        <v>3</v>
      </c>
      <c r="G121" s="19">
        <v>2</v>
      </c>
      <c r="H121" s="19">
        <v>0</v>
      </c>
      <c r="I121" s="49">
        <v>1</v>
      </c>
      <c r="J121" s="19">
        <v>0</v>
      </c>
      <c r="K121" s="19">
        <v>0</v>
      </c>
      <c r="L121" s="19">
        <v>1</v>
      </c>
      <c r="M121" s="20">
        <v>-1</v>
      </c>
    </row>
    <row r="122" spans="1:13" x14ac:dyDescent="0.2">
      <c r="A122" s="7" t="s">
        <v>27</v>
      </c>
      <c r="B122" s="19">
        <v>24</v>
      </c>
      <c r="C122" s="19">
        <v>18</v>
      </c>
      <c r="D122" s="19">
        <v>1</v>
      </c>
      <c r="E122" s="49">
        <v>5</v>
      </c>
      <c r="F122" s="19">
        <v>9</v>
      </c>
      <c r="G122" s="19">
        <v>1</v>
      </c>
      <c r="H122" s="19">
        <v>2</v>
      </c>
      <c r="I122" s="49">
        <v>6</v>
      </c>
      <c r="J122" s="19">
        <v>15</v>
      </c>
      <c r="K122" s="19">
        <v>17</v>
      </c>
      <c r="L122" s="19">
        <v>-1</v>
      </c>
      <c r="M122" s="20">
        <v>-1</v>
      </c>
    </row>
    <row r="123" spans="1:13" x14ac:dyDescent="0.2">
      <c r="A123" s="7" t="s">
        <v>28</v>
      </c>
      <c r="B123" s="19">
        <v>0</v>
      </c>
      <c r="C123" s="19">
        <v>0</v>
      </c>
      <c r="D123" s="19">
        <v>0</v>
      </c>
      <c r="E123" s="49">
        <v>0</v>
      </c>
      <c r="F123" s="19">
        <v>2</v>
      </c>
      <c r="G123" s="19">
        <v>0</v>
      </c>
      <c r="H123" s="19">
        <v>0</v>
      </c>
      <c r="I123" s="49">
        <v>2</v>
      </c>
      <c r="J123" s="19">
        <v>-2</v>
      </c>
      <c r="K123" s="19">
        <v>0</v>
      </c>
      <c r="L123" s="19">
        <v>0</v>
      </c>
      <c r="M123" s="20">
        <v>-2</v>
      </c>
    </row>
    <row r="124" spans="1:13" x14ac:dyDescent="0.2">
      <c r="A124" s="7" t="s">
        <v>29</v>
      </c>
      <c r="B124" s="19">
        <v>15</v>
      </c>
      <c r="C124" s="19">
        <v>8</v>
      </c>
      <c r="D124" s="19">
        <v>2</v>
      </c>
      <c r="E124" s="49">
        <v>5</v>
      </c>
      <c r="F124" s="19">
        <v>15</v>
      </c>
      <c r="G124" s="19">
        <v>5</v>
      </c>
      <c r="H124" s="19">
        <v>4</v>
      </c>
      <c r="I124" s="49">
        <v>6</v>
      </c>
      <c r="J124" s="19">
        <v>0</v>
      </c>
      <c r="K124" s="19">
        <v>3</v>
      </c>
      <c r="L124" s="19">
        <v>-2</v>
      </c>
      <c r="M124" s="20">
        <v>-1</v>
      </c>
    </row>
    <row r="125" spans="1:13" x14ac:dyDescent="0.2">
      <c r="A125" s="7" t="s">
        <v>30</v>
      </c>
      <c r="B125" s="19">
        <v>3</v>
      </c>
      <c r="C125" s="19">
        <v>3</v>
      </c>
      <c r="D125" s="19">
        <v>0</v>
      </c>
      <c r="E125" s="49">
        <v>0</v>
      </c>
      <c r="F125" s="19">
        <v>3</v>
      </c>
      <c r="G125" s="19">
        <v>2</v>
      </c>
      <c r="H125" s="19">
        <v>0</v>
      </c>
      <c r="I125" s="49">
        <v>1</v>
      </c>
      <c r="J125" s="19">
        <v>0</v>
      </c>
      <c r="K125" s="19">
        <v>1</v>
      </c>
      <c r="L125" s="19">
        <v>0</v>
      </c>
      <c r="M125" s="20">
        <v>-1</v>
      </c>
    </row>
    <row r="126" spans="1:13" x14ac:dyDescent="0.2">
      <c r="A126" s="7" t="s">
        <v>94</v>
      </c>
      <c r="B126" s="19">
        <v>31</v>
      </c>
      <c r="C126" s="19">
        <v>20</v>
      </c>
      <c r="D126" s="19">
        <v>4</v>
      </c>
      <c r="E126" s="49">
        <v>7</v>
      </c>
      <c r="F126" s="19">
        <v>23</v>
      </c>
      <c r="G126" s="19">
        <v>8</v>
      </c>
      <c r="H126" s="19">
        <v>7</v>
      </c>
      <c r="I126" s="49">
        <v>8</v>
      </c>
      <c r="J126" s="19">
        <v>8</v>
      </c>
      <c r="K126" s="19">
        <v>12</v>
      </c>
      <c r="L126" s="19">
        <v>-3</v>
      </c>
      <c r="M126" s="20">
        <v>-1</v>
      </c>
    </row>
    <row r="127" spans="1:13" x14ac:dyDescent="0.2">
      <c r="A127" s="7" t="s">
        <v>103</v>
      </c>
      <c r="B127" s="19">
        <v>3</v>
      </c>
      <c r="C127" s="19">
        <v>0</v>
      </c>
      <c r="D127" s="19">
        <v>0</v>
      </c>
      <c r="E127" s="49">
        <v>3</v>
      </c>
      <c r="F127" s="19">
        <v>2</v>
      </c>
      <c r="G127" s="19">
        <v>1</v>
      </c>
      <c r="H127" s="19">
        <v>1</v>
      </c>
      <c r="I127" s="49">
        <v>0</v>
      </c>
      <c r="J127" s="19">
        <v>1</v>
      </c>
      <c r="K127" s="19">
        <v>-1</v>
      </c>
      <c r="L127" s="19">
        <v>-1</v>
      </c>
      <c r="M127" s="20">
        <v>3</v>
      </c>
    </row>
    <row r="128" spans="1:13" x14ac:dyDescent="0.2">
      <c r="A128" s="7"/>
      <c r="B128" s="55"/>
      <c r="C128" s="55"/>
      <c r="D128" s="55"/>
      <c r="E128" s="56"/>
      <c r="F128" s="55"/>
      <c r="G128" s="55"/>
      <c r="H128" s="55"/>
      <c r="I128" s="56"/>
      <c r="J128" s="55"/>
      <c r="K128" s="55"/>
      <c r="L128" s="55"/>
      <c r="M128" s="71"/>
    </row>
    <row r="129" spans="1:13" x14ac:dyDescent="0.2">
      <c r="A129" s="18" t="str">
        <f>VLOOKUP("&lt;Zeilentitel_1&gt;",Uebersetzungen!$B$3:$E$103,Uebersetzungen!$B$2+1,FALSE)</f>
        <v>GRAUBÜNDEN</v>
      </c>
      <c r="B129" s="57">
        <v>8227</v>
      </c>
      <c r="C129" s="58">
        <v>4245</v>
      </c>
      <c r="D129" s="58">
        <v>1247</v>
      </c>
      <c r="E129" s="59">
        <v>2735</v>
      </c>
      <c r="F129" s="57">
        <v>6764</v>
      </c>
      <c r="G129" s="58">
        <v>2418</v>
      </c>
      <c r="H129" s="58">
        <v>1611</v>
      </c>
      <c r="I129" s="59">
        <v>2735</v>
      </c>
      <c r="J129" s="57">
        <v>1463</v>
      </c>
      <c r="K129" s="58">
        <v>1827</v>
      </c>
      <c r="L129" s="58">
        <v>-364</v>
      </c>
      <c r="M129" s="60">
        <v>0</v>
      </c>
    </row>
    <row r="130" spans="1:13" x14ac:dyDescent="0.2">
      <c r="A130" s="16" t="str">
        <f>VLOOKUP("&lt;Zeilentitel_2&gt;",Uebersetzungen!$B$3:$E$103,Uebersetzungen!$B$2+1,FALSE)</f>
        <v>Region Albula</v>
      </c>
      <c r="B130" s="61">
        <v>436</v>
      </c>
      <c r="C130" s="19">
        <v>263</v>
      </c>
      <c r="D130" s="19">
        <v>56</v>
      </c>
      <c r="E130" s="49">
        <v>117</v>
      </c>
      <c r="F130" s="19">
        <v>428</v>
      </c>
      <c r="G130" s="19">
        <v>170</v>
      </c>
      <c r="H130" s="19">
        <v>101</v>
      </c>
      <c r="I130" s="49">
        <v>157</v>
      </c>
      <c r="J130" s="19">
        <v>8</v>
      </c>
      <c r="K130" s="19">
        <v>93</v>
      </c>
      <c r="L130" s="19">
        <v>-45</v>
      </c>
      <c r="M130" s="20">
        <v>-40</v>
      </c>
    </row>
    <row r="131" spans="1:13" x14ac:dyDescent="0.2">
      <c r="A131" s="16" t="str">
        <f>VLOOKUP("&lt;Zeilentitel_3&gt;",Uebersetzungen!$B$3:$E$103,Uebersetzungen!$B$2+1,FALSE)</f>
        <v>Region Bernina</v>
      </c>
      <c r="B131" s="61">
        <v>82</v>
      </c>
      <c r="C131" s="19">
        <v>56</v>
      </c>
      <c r="D131" s="19">
        <v>11</v>
      </c>
      <c r="E131" s="49">
        <v>15</v>
      </c>
      <c r="F131" s="19">
        <v>56</v>
      </c>
      <c r="G131" s="19">
        <v>23</v>
      </c>
      <c r="H131" s="19">
        <v>15</v>
      </c>
      <c r="I131" s="49">
        <v>18</v>
      </c>
      <c r="J131" s="19">
        <v>26</v>
      </c>
      <c r="K131" s="19">
        <v>33</v>
      </c>
      <c r="L131" s="19">
        <v>-4</v>
      </c>
      <c r="M131" s="20">
        <v>-3</v>
      </c>
    </row>
    <row r="132" spans="1:13" x14ac:dyDescent="0.2">
      <c r="A132" s="16" t="str">
        <f>VLOOKUP("&lt;Zeilentitel_4&gt;",Uebersetzungen!$B$3:$E$103,Uebersetzungen!$B$2+1,FALSE)</f>
        <v>Region Engiadina Bassa/Val Müstair</v>
      </c>
      <c r="B132" s="61">
        <v>358</v>
      </c>
      <c r="C132" s="19">
        <v>222</v>
      </c>
      <c r="D132" s="19">
        <v>61</v>
      </c>
      <c r="E132" s="49">
        <v>75</v>
      </c>
      <c r="F132" s="19">
        <v>328</v>
      </c>
      <c r="G132" s="19">
        <v>161</v>
      </c>
      <c r="H132" s="19">
        <v>78</v>
      </c>
      <c r="I132" s="49">
        <v>89</v>
      </c>
      <c r="J132" s="19">
        <v>30</v>
      </c>
      <c r="K132" s="19">
        <v>61</v>
      </c>
      <c r="L132" s="19">
        <v>-17</v>
      </c>
      <c r="M132" s="20">
        <v>-14</v>
      </c>
    </row>
    <row r="133" spans="1:13" x14ac:dyDescent="0.2">
      <c r="A133" s="16" t="str">
        <f>VLOOKUP("&lt;Zeilentitel_5&gt;",Uebersetzungen!$B$3:$E$103,Uebersetzungen!$B$2+1,FALSE)</f>
        <v>Region Imboden</v>
      </c>
      <c r="B133" s="61">
        <v>708</v>
      </c>
      <c r="C133" s="19">
        <v>301</v>
      </c>
      <c r="D133" s="19">
        <v>84</v>
      </c>
      <c r="E133" s="49">
        <v>323</v>
      </c>
      <c r="F133" s="19">
        <v>611</v>
      </c>
      <c r="G133" s="19">
        <v>145</v>
      </c>
      <c r="H133" s="19">
        <v>142</v>
      </c>
      <c r="I133" s="49">
        <v>324</v>
      </c>
      <c r="J133" s="19">
        <v>97</v>
      </c>
      <c r="K133" s="19">
        <v>156</v>
      </c>
      <c r="L133" s="19">
        <v>-58</v>
      </c>
      <c r="M133" s="20">
        <v>-1</v>
      </c>
    </row>
    <row r="134" spans="1:13" x14ac:dyDescent="0.2">
      <c r="A134" s="16" t="str">
        <f>VLOOKUP("&lt;Zeilentitel_6&gt;",Uebersetzungen!$B$3:$E$103,Uebersetzungen!$B$2+1,FALSE)</f>
        <v>Region Landquart</v>
      </c>
      <c r="B134" s="61">
        <v>706</v>
      </c>
      <c r="C134" s="19">
        <v>247</v>
      </c>
      <c r="D134" s="19">
        <v>160</v>
      </c>
      <c r="E134" s="49">
        <v>299</v>
      </c>
      <c r="F134" s="19">
        <v>512</v>
      </c>
      <c r="G134" s="19">
        <v>132</v>
      </c>
      <c r="H134" s="19">
        <v>119</v>
      </c>
      <c r="I134" s="49">
        <v>261</v>
      </c>
      <c r="J134" s="19">
        <v>194</v>
      </c>
      <c r="K134" s="19">
        <v>115</v>
      </c>
      <c r="L134" s="19">
        <v>41</v>
      </c>
      <c r="M134" s="20">
        <v>38</v>
      </c>
    </row>
    <row r="135" spans="1:13" x14ac:dyDescent="0.2">
      <c r="A135" s="16" t="str">
        <f>VLOOKUP("&lt;Zeilentitel_7&gt;",Uebersetzungen!$B$3:$E$103,Uebersetzungen!$B$2+1,FALSE)</f>
        <v>Region Maloja</v>
      </c>
      <c r="B135" s="61">
        <v>1147</v>
      </c>
      <c r="C135" s="19">
        <v>683</v>
      </c>
      <c r="D135" s="19">
        <v>137</v>
      </c>
      <c r="E135" s="49">
        <v>327</v>
      </c>
      <c r="F135" s="19">
        <v>927</v>
      </c>
      <c r="G135" s="19">
        <v>408</v>
      </c>
      <c r="H135" s="19">
        <v>188</v>
      </c>
      <c r="I135" s="49">
        <v>331</v>
      </c>
      <c r="J135" s="19">
        <v>220</v>
      </c>
      <c r="K135" s="19">
        <v>275</v>
      </c>
      <c r="L135" s="19">
        <v>-51</v>
      </c>
      <c r="M135" s="20">
        <v>-4</v>
      </c>
    </row>
    <row r="136" spans="1:13" x14ac:dyDescent="0.2">
      <c r="A136" s="16" t="str">
        <f>VLOOKUP("&lt;Zeilentitel_8&gt;",Uebersetzungen!$B$3:$E$103,Uebersetzungen!$B$2+1,FALSE)</f>
        <v>Region Moesa</v>
      </c>
      <c r="B136" s="61">
        <v>419</v>
      </c>
      <c r="C136" s="19">
        <v>173</v>
      </c>
      <c r="D136" s="19">
        <v>108</v>
      </c>
      <c r="E136" s="49">
        <v>138</v>
      </c>
      <c r="F136" s="19">
        <v>302</v>
      </c>
      <c r="G136" s="19">
        <v>111</v>
      </c>
      <c r="H136" s="19">
        <v>80</v>
      </c>
      <c r="I136" s="49">
        <v>111</v>
      </c>
      <c r="J136" s="19">
        <v>117</v>
      </c>
      <c r="K136" s="19">
        <v>62</v>
      </c>
      <c r="L136" s="19">
        <v>28</v>
      </c>
      <c r="M136" s="20">
        <v>27</v>
      </c>
    </row>
    <row r="137" spans="1:13" x14ac:dyDescent="0.2">
      <c r="A137" s="16" t="str">
        <f>VLOOKUP("&lt;Zeilentitel_9&gt;",Uebersetzungen!$B$3:$E$103,Uebersetzungen!$B$2+1,FALSE)</f>
        <v>Region Plessur</v>
      </c>
      <c r="B137" s="61">
        <v>1955</v>
      </c>
      <c r="C137" s="19">
        <v>1000</v>
      </c>
      <c r="D137" s="19">
        <v>287</v>
      </c>
      <c r="E137" s="49">
        <v>668</v>
      </c>
      <c r="F137" s="19">
        <v>1563</v>
      </c>
      <c r="G137" s="19">
        <v>541</v>
      </c>
      <c r="H137" s="19">
        <v>430</v>
      </c>
      <c r="I137" s="49">
        <v>592</v>
      </c>
      <c r="J137" s="19">
        <v>392</v>
      </c>
      <c r="K137" s="19">
        <v>459</v>
      </c>
      <c r="L137" s="19">
        <v>-143</v>
      </c>
      <c r="M137" s="20">
        <v>76</v>
      </c>
    </row>
    <row r="138" spans="1:13" x14ac:dyDescent="0.2">
      <c r="A138" s="16" t="str">
        <f>VLOOKUP("&lt;Zeilentitel_10&gt;",Uebersetzungen!$B$3:$E$103,Uebersetzungen!$B$2+1,FALSE)</f>
        <v>Region Prättigau/Davos</v>
      </c>
      <c r="B138" s="61">
        <v>1181</v>
      </c>
      <c r="C138" s="19">
        <v>713</v>
      </c>
      <c r="D138" s="19">
        <v>194</v>
      </c>
      <c r="E138" s="49">
        <v>274</v>
      </c>
      <c r="F138" s="19">
        <v>975</v>
      </c>
      <c r="G138" s="19">
        <v>403</v>
      </c>
      <c r="H138" s="19">
        <v>262</v>
      </c>
      <c r="I138" s="49">
        <v>310</v>
      </c>
      <c r="J138" s="19">
        <v>206</v>
      </c>
      <c r="K138" s="19">
        <v>310</v>
      </c>
      <c r="L138" s="19">
        <v>-68</v>
      </c>
      <c r="M138" s="20">
        <v>-36</v>
      </c>
    </row>
    <row r="139" spans="1:13" x14ac:dyDescent="0.2">
      <c r="A139" s="16" t="str">
        <f>VLOOKUP("&lt;Zeilentitel_11&gt;",Uebersetzungen!$B$3:$E$103,Uebersetzungen!$B$2+1,FALSE)</f>
        <v>Region Surselva</v>
      </c>
      <c r="B139" s="61">
        <v>750</v>
      </c>
      <c r="C139" s="19">
        <v>396</v>
      </c>
      <c r="D139" s="19">
        <v>89</v>
      </c>
      <c r="E139" s="49">
        <v>265</v>
      </c>
      <c r="F139" s="19">
        <v>638</v>
      </c>
      <c r="G139" s="19">
        <v>205</v>
      </c>
      <c r="H139" s="19">
        <v>122</v>
      </c>
      <c r="I139" s="49">
        <v>311</v>
      </c>
      <c r="J139" s="19">
        <v>112</v>
      </c>
      <c r="K139" s="19">
        <v>191</v>
      </c>
      <c r="L139" s="19">
        <v>-33</v>
      </c>
      <c r="M139" s="20">
        <v>-46</v>
      </c>
    </row>
    <row r="140" spans="1:13" ht="13.5" thickBot="1" x14ac:dyDescent="0.25">
      <c r="A140" s="17" t="str">
        <f>VLOOKUP("&lt;Zeilentitel_12&gt;",Uebersetzungen!$B$3:$E$103,Uebersetzungen!$B$2+1,FALSE)</f>
        <v>Region Viamala</v>
      </c>
      <c r="B140" s="66">
        <v>485</v>
      </c>
      <c r="C140" s="62">
        <v>191</v>
      </c>
      <c r="D140" s="62">
        <v>60</v>
      </c>
      <c r="E140" s="63">
        <v>234</v>
      </c>
      <c r="F140" s="62">
        <v>424</v>
      </c>
      <c r="G140" s="62">
        <v>119</v>
      </c>
      <c r="H140" s="62">
        <v>74</v>
      </c>
      <c r="I140" s="63">
        <v>231</v>
      </c>
      <c r="J140" s="62">
        <v>61</v>
      </c>
      <c r="K140" s="62">
        <v>72</v>
      </c>
      <c r="L140" s="62">
        <v>-14</v>
      </c>
      <c r="M140" s="72">
        <v>3</v>
      </c>
    </row>
    <row r="141" spans="1:13" x14ac:dyDescent="0.2">
      <c r="M141" s="82"/>
    </row>
    <row r="142" spans="1:13" x14ac:dyDescent="0.2">
      <c r="A142" s="5" t="str">
        <f>VLOOKUP("&lt;Quelle_1&gt;",Uebersetzungen!$B$3:$E$56,Uebersetzungen!$B$2+1,FALSE)</f>
        <v>Quelle: BFS (STATPOP)</v>
      </c>
    </row>
    <row r="143" spans="1:13" x14ac:dyDescent="0.2">
      <c r="A143" s="10" t="str">
        <f>VLOOKUP("&lt;Aktualisierung&gt;",Uebersetzungen!$B$3:$E$56,Uebersetzungen!$B$2+1,FALSE)</f>
        <v>Letztmals aktualisiert am: 27.08.2025</v>
      </c>
    </row>
  </sheetData>
  <sheetProtection sheet="1" objects="1" scenarios="1"/>
  <mergeCells count="2">
    <mergeCell ref="A7:E7"/>
    <mergeCell ref="A9:J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Option Button 1">
              <controlPr defaultSize="0" autoFill="0" autoLine="0" autoPict="0">
                <anchor moveWithCells="1">
                  <from>
                    <xdr:col>3</xdr:col>
                    <xdr:colOff>1000125</xdr:colOff>
                    <xdr:row>1</xdr:row>
                    <xdr:rowOff>114300</xdr:rowOff>
                  </from>
                  <to>
                    <xdr:col>4</xdr:col>
                    <xdr:colOff>1076325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Option Button 2">
              <controlPr defaultSize="0" autoFill="0" autoLine="0" autoPict="0">
                <anchor moveWithCells="1">
                  <from>
                    <xdr:col>3</xdr:col>
                    <xdr:colOff>1000125</xdr:colOff>
                    <xdr:row>2</xdr:row>
                    <xdr:rowOff>104775</xdr:rowOff>
                  </from>
                  <to>
                    <xdr:col>5</xdr:col>
                    <xdr:colOff>304800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Option Button 3">
              <controlPr defaultSize="0" autoFill="0" autoLine="0" autoPict="0">
                <anchor moveWithCells="1">
                  <from>
                    <xdr:col>3</xdr:col>
                    <xdr:colOff>1000125</xdr:colOff>
                    <xdr:row>3</xdr:row>
                    <xdr:rowOff>66675</xdr:rowOff>
                  </from>
                  <to>
                    <xdr:col>4</xdr:col>
                    <xdr:colOff>1076325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2"/>
  <sheetViews>
    <sheetView workbookViewId="0">
      <selection activeCell="H34" sqref="H34"/>
    </sheetView>
  </sheetViews>
  <sheetFormatPr baseColWidth="10" defaultColWidth="12.5703125" defaultRowHeight="12.75" x14ac:dyDescent="0.2"/>
  <cols>
    <col min="1" max="1" width="8.5703125" style="29" bestFit="1" customWidth="1"/>
    <col min="2" max="2" width="17.7109375" style="29" bestFit="1" customWidth="1"/>
    <col min="3" max="3" width="46.7109375" style="29" bestFit="1" customWidth="1"/>
    <col min="4" max="4" width="47.5703125" style="29" bestFit="1" customWidth="1"/>
    <col min="5" max="5" width="47" style="29" bestFit="1" customWidth="1"/>
    <col min="6" max="16384" width="12.5703125" style="29"/>
  </cols>
  <sheetData>
    <row r="1" spans="1:6" x14ac:dyDescent="0.2">
      <c r="A1" s="25" t="s">
        <v>104</v>
      </c>
      <c r="B1" s="25" t="s">
        <v>105</v>
      </c>
      <c r="C1" s="25" t="s">
        <v>106</v>
      </c>
      <c r="D1" s="25" t="s">
        <v>107</v>
      </c>
      <c r="E1" s="25" t="s">
        <v>108</v>
      </c>
      <c r="F1" s="26"/>
    </row>
    <row r="2" spans="1:6" x14ac:dyDescent="0.2">
      <c r="A2" s="27" t="s">
        <v>109</v>
      </c>
      <c r="B2" s="28">
        <v>1</v>
      </c>
      <c r="C2" s="26"/>
      <c r="D2" s="26"/>
      <c r="E2" s="26"/>
      <c r="F2" s="26"/>
    </row>
    <row r="3" spans="1:6" x14ac:dyDescent="0.2">
      <c r="A3" s="27"/>
      <c r="B3" s="29" t="s">
        <v>110</v>
      </c>
      <c r="C3" s="30" t="s">
        <v>111</v>
      </c>
      <c r="D3" s="30" t="s">
        <v>112</v>
      </c>
      <c r="E3" s="30" t="s">
        <v>113</v>
      </c>
      <c r="F3" s="26"/>
    </row>
    <row r="4" spans="1:6" ht="25.5" x14ac:dyDescent="0.2">
      <c r="A4" s="27" t="s">
        <v>114</v>
      </c>
      <c r="B4" s="35" t="s">
        <v>115</v>
      </c>
      <c r="C4" s="69" t="s">
        <v>209</v>
      </c>
      <c r="D4" s="69" t="s">
        <v>210</v>
      </c>
      <c r="E4" s="69" t="s">
        <v>211</v>
      </c>
      <c r="F4" s="26"/>
    </row>
    <row r="5" spans="1:6" x14ac:dyDescent="0.2">
      <c r="A5" s="27"/>
      <c r="B5" s="29" t="s">
        <v>116</v>
      </c>
      <c r="C5" s="30" t="s">
        <v>206</v>
      </c>
      <c r="D5" s="30" t="s">
        <v>207</v>
      </c>
      <c r="E5" s="30" t="s">
        <v>208</v>
      </c>
      <c r="F5" s="26"/>
    </row>
    <row r="6" spans="1:6" x14ac:dyDescent="0.2">
      <c r="A6" s="27"/>
      <c r="B6" s="27"/>
      <c r="C6" s="32"/>
      <c r="D6" s="32"/>
      <c r="E6" s="32"/>
      <c r="F6" s="26"/>
    </row>
    <row r="7" spans="1:6" x14ac:dyDescent="0.2">
      <c r="A7" s="27" t="s">
        <v>117</v>
      </c>
      <c r="B7" s="29" t="s">
        <v>118</v>
      </c>
      <c r="C7" s="30" t="s">
        <v>183</v>
      </c>
      <c r="D7" s="30" t="s">
        <v>195</v>
      </c>
      <c r="E7" s="30" t="s">
        <v>192</v>
      </c>
      <c r="F7" s="26"/>
    </row>
    <row r="8" spans="1:6" x14ac:dyDescent="0.2">
      <c r="A8" s="27"/>
      <c r="B8" s="29" t="s">
        <v>119</v>
      </c>
      <c r="C8" s="30" t="s">
        <v>184</v>
      </c>
      <c r="D8" s="30" t="s">
        <v>196</v>
      </c>
      <c r="E8" s="30" t="s">
        <v>193</v>
      </c>
      <c r="F8" s="26"/>
    </row>
    <row r="9" spans="1:6" x14ac:dyDescent="0.2">
      <c r="A9" s="27"/>
      <c r="B9" s="29" t="s">
        <v>120</v>
      </c>
      <c r="C9" s="30" t="s">
        <v>185</v>
      </c>
      <c r="D9" s="30" t="s">
        <v>197</v>
      </c>
      <c r="E9" s="30" t="s">
        <v>194</v>
      </c>
      <c r="F9" s="26"/>
    </row>
    <row r="10" spans="1:6" x14ac:dyDescent="0.2">
      <c r="A10" s="27"/>
      <c r="B10" s="29" t="s">
        <v>121</v>
      </c>
      <c r="F10" s="26"/>
    </row>
    <row r="11" spans="1:6" x14ac:dyDescent="0.2">
      <c r="A11" s="27"/>
      <c r="B11" s="27"/>
      <c r="C11" s="32"/>
      <c r="D11" s="32"/>
      <c r="E11" s="32"/>
      <c r="F11" s="27"/>
    </row>
    <row r="12" spans="1:6" x14ac:dyDescent="0.2">
      <c r="A12" s="27"/>
      <c r="B12" s="29" t="s">
        <v>174</v>
      </c>
      <c r="C12" s="30" t="s">
        <v>0</v>
      </c>
      <c r="D12" s="30" t="s">
        <v>0</v>
      </c>
      <c r="E12" s="30" t="s">
        <v>173</v>
      </c>
      <c r="F12" s="26"/>
    </row>
    <row r="13" spans="1:6" ht="25.5" x14ac:dyDescent="0.2">
      <c r="A13" s="27"/>
      <c r="B13" s="29" t="s">
        <v>175</v>
      </c>
      <c r="C13" s="67" t="s">
        <v>191</v>
      </c>
      <c r="D13" s="67" t="s">
        <v>202</v>
      </c>
      <c r="E13" s="67" t="s">
        <v>203</v>
      </c>
      <c r="F13" s="26"/>
    </row>
    <row r="14" spans="1:6" x14ac:dyDescent="0.2">
      <c r="A14" s="27"/>
      <c r="B14" s="42" t="s">
        <v>189</v>
      </c>
      <c r="C14" s="67" t="s">
        <v>186</v>
      </c>
      <c r="D14" s="67" t="s">
        <v>201</v>
      </c>
      <c r="E14" s="67" t="s">
        <v>198</v>
      </c>
      <c r="F14" s="26"/>
    </row>
    <row r="15" spans="1:6" x14ac:dyDescent="0.2">
      <c r="A15" s="27"/>
      <c r="B15" s="42" t="s">
        <v>176</v>
      </c>
      <c r="C15" s="67" t="s">
        <v>187</v>
      </c>
      <c r="D15" s="67" t="s">
        <v>204</v>
      </c>
      <c r="E15" s="67" t="s">
        <v>199</v>
      </c>
      <c r="F15" s="26"/>
    </row>
    <row r="16" spans="1:6" x14ac:dyDescent="0.2">
      <c r="A16" s="27"/>
      <c r="B16" s="42" t="s">
        <v>190</v>
      </c>
      <c r="C16" s="67" t="s">
        <v>188</v>
      </c>
      <c r="D16" s="68" t="s">
        <v>205</v>
      </c>
      <c r="E16" s="68" t="s">
        <v>200</v>
      </c>
      <c r="F16" s="26"/>
    </row>
    <row r="17" spans="1:8" x14ac:dyDescent="0.2">
      <c r="A17" s="27"/>
      <c r="B17" s="26"/>
      <c r="C17" s="37"/>
      <c r="D17" s="37"/>
      <c r="E17" s="37"/>
      <c r="F17" s="26"/>
    </row>
    <row r="18" spans="1:8" x14ac:dyDescent="0.2">
      <c r="A18" s="27"/>
      <c r="B18" s="26"/>
      <c r="C18" s="33"/>
      <c r="D18" s="33"/>
      <c r="E18" s="33"/>
      <c r="F18" s="26"/>
    </row>
    <row r="19" spans="1:8" x14ac:dyDescent="0.2">
      <c r="A19" s="27" t="s">
        <v>114</v>
      </c>
      <c r="B19" s="29" t="s">
        <v>122</v>
      </c>
      <c r="C19" s="30" t="s">
        <v>88</v>
      </c>
      <c r="D19" s="30" t="s">
        <v>123</v>
      </c>
      <c r="E19" s="30" t="s">
        <v>124</v>
      </c>
      <c r="F19" s="26"/>
    </row>
    <row r="20" spans="1:8" x14ac:dyDescent="0.2">
      <c r="A20" s="26"/>
      <c r="B20" s="29" t="s">
        <v>125</v>
      </c>
      <c r="C20" s="34" t="s">
        <v>126</v>
      </c>
      <c r="D20" s="30" t="s">
        <v>127</v>
      </c>
      <c r="E20" s="30" t="s">
        <v>128</v>
      </c>
      <c r="F20" s="26"/>
    </row>
    <row r="21" spans="1:8" x14ac:dyDescent="0.2">
      <c r="A21" s="26"/>
      <c r="B21" s="29" t="s">
        <v>129</v>
      </c>
      <c r="C21" s="34" t="s">
        <v>130</v>
      </c>
      <c r="D21" s="30" t="s">
        <v>131</v>
      </c>
      <c r="E21" s="30" t="s">
        <v>132</v>
      </c>
      <c r="F21" s="26"/>
    </row>
    <row r="22" spans="1:8" x14ac:dyDescent="0.2">
      <c r="A22" s="26"/>
      <c r="B22" s="29" t="s">
        <v>133</v>
      </c>
      <c r="C22" s="34" t="s">
        <v>134</v>
      </c>
      <c r="D22" s="30" t="s">
        <v>135</v>
      </c>
      <c r="E22" s="30" t="s">
        <v>136</v>
      </c>
      <c r="F22" s="26"/>
    </row>
    <row r="23" spans="1:8" x14ac:dyDescent="0.2">
      <c r="A23" s="26"/>
      <c r="B23" s="29" t="s">
        <v>137</v>
      </c>
      <c r="C23" s="34" t="s">
        <v>138</v>
      </c>
      <c r="D23" s="30" t="s">
        <v>139</v>
      </c>
      <c r="E23" s="30" t="s">
        <v>140</v>
      </c>
      <c r="F23" s="26"/>
    </row>
    <row r="24" spans="1:8" x14ac:dyDescent="0.2">
      <c r="A24" s="26"/>
      <c r="B24" s="29" t="s">
        <v>141</v>
      </c>
      <c r="C24" s="34" t="s">
        <v>142</v>
      </c>
      <c r="D24" s="30" t="s">
        <v>143</v>
      </c>
      <c r="E24" s="30" t="s">
        <v>144</v>
      </c>
      <c r="F24" s="26"/>
      <c r="H24" s="31"/>
    </row>
    <row r="25" spans="1:8" x14ac:dyDescent="0.2">
      <c r="A25" s="26"/>
      <c r="B25" s="29" t="s">
        <v>145</v>
      </c>
      <c r="C25" s="34" t="s">
        <v>146</v>
      </c>
      <c r="D25" s="30" t="s">
        <v>147</v>
      </c>
      <c r="E25" s="30" t="s">
        <v>148</v>
      </c>
      <c r="F25" s="26"/>
      <c r="H25" s="31"/>
    </row>
    <row r="26" spans="1:8" x14ac:dyDescent="0.2">
      <c r="A26" s="26"/>
      <c r="B26" s="29" t="s">
        <v>149</v>
      </c>
      <c r="C26" s="34" t="s">
        <v>150</v>
      </c>
      <c r="D26" s="30" t="s">
        <v>151</v>
      </c>
      <c r="E26" s="30" t="s">
        <v>152</v>
      </c>
      <c r="F26" s="26"/>
      <c r="H26" s="31"/>
    </row>
    <row r="27" spans="1:8" x14ac:dyDescent="0.2">
      <c r="A27" s="26"/>
      <c r="B27" s="29" t="s">
        <v>153</v>
      </c>
      <c r="C27" s="34" t="s">
        <v>154</v>
      </c>
      <c r="D27" s="30" t="s">
        <v>155</v>
      </c>
      <c r="E27" s="30" t="s">
        <v>156</v>
      </c>
      <c r="F27" s="26"/>
      <c r="H27" s="31"/>
    </row>
    <row r="28" spans="1:8" x14ac:dyDescent="0.2">
      <c r="A28" s="26"/>
      <c r="B28" s="29" t="s">
        <v>157</v>
      </c>
      <c r="C28" s="34" t="s">
        <v>158</v>
      </c>
      <c r="D28" s="30" t="s">
        <v>159</v>
      </c>
      <c r="E28" s="30" t="s">
        <v>160</v>
      </c>
      <c r="F28" s="26"/>
      <c r="H28" s="31"/>
    </row>
    <row r="29" spans="1:8" x14ac:dyDescent="0.2">
      <c r="A29" s="26"/>
      <c r="B29" s="29" t="s">
        <v>161</v>
      </c>
      <c r="C29" s="34" t="s">
        <v>162</v>
      </c>
      <c r="D29" s="30" t="s">
        <v>163</v>
      </c>
      <c r="E29" s="30" t="s">
        <v>164</v>
      </c>
      <c r="F29" s="26"/>
      <c r="H29" s="31"/>
    </row>
    <row r="30" spans="1:8" x14ac:dyDescent="0.2">
      <c r="A30" s="26"/>
      <c r="B30" s="29" t="s">
        <v>165</v>
      </c>
      <c r="C30" s="34" t="s">
        <v>166</v>
      </c>
      <c r="D30" s="30" t="s">
        <v>167</v>
      </c>
      <c r="E30" s="30" t="s">
        <v>168</v>
      </c>
      <c r="F30" s="26"/>
      <c r="H30" s="31"/>
    </row>
    <row r="31" spans="1:8" x14ac:dyDescent="0.2">
      <c r="A31" s="26"/>
      <c r="B31" s="26"/>
      <c r="C31" s="33"/>
      <c r="D31" s="33"/>
      <c r="E31" s="33"/>
      <c r="F31" s="26"/>
      <c r="H31" s="31"/>
    </row>
    <row r="32" spans="1:8" x14ac:dyDescent="0.2">
      <c r="A32" s="26"/>
      <c r="B32" s="26"/>
      <c r="C32" s="33"/>
      <c r="D32" s="33"/>
      <c r="E32" s="33"/>
      <c r="F32" s="26"/>
      <c r="H32" s="31"/>
    </row>
    <row r="33" spans="1:8" x14ac:dyDescent="0.2">
      <c r="A33" s="26" t="s">
        <v>117</v>
      </c>
      <c r="B33" s="29" t="s">
        <v>169</v>
      </c>
      <c r="C33" s="30" t="s">
        <v>89</v>
      </c>
      <c r="D33" s="30" t="s">
        <v>171</v>
      </c>
      <c r="E33" s="30" t="s">
        <v>172</v>
      </c>
      <c r="F33" s="26"/>
      <c r="H33" s="31"/>
    </row>
    <row r="34" spans="1:8" x14ac:dyDescent="0.2">
      <c r="A34" s="26" t="s">
        <v>114</v>
      </c>
      <c r="B34" s="35" t="s">
        <v>170</v>
      </c>
      <c r="C34" s="36" t="s">
        <v>218</v>
      </c>
      <c r="D34" s="36" t="s">
        <v>219</v>
      </c>
      <c r="E34" s="36" t="s">
        <v>220</v>
      </c>
      <c r="F34" s="26"/>
      <c r="H34" s="31"/>
    </row>
    <row r="35" spans="1:8" x14ac:dyDescent="0.2">
      <c r="A35" s="26"/>
      <c r="B35" s="26"/>
      <c r="C35" s="37"/>
      <c r="D35" s="37"/>
      <c r="E35" s="37"/>
      <c r="F35" s="26"/>
      <c r="H35" s="31"/>
    </row>
    <row r="36" spans="1:8" x14ac:dyDescent="0.2">
      <c r="A36" s="27"/>
      <c r="B36" s="28"/>
      <c r="C36" s="37"/>
      <c r="D36" s="37"/>
      <c r="E36" s="37"/>
      <c r="F36" s="26"/>
      <c r="H36" s="31"/>
    </row>
    <row r="37" spans="1:8" ht="25.5" x14ac:dyDescent="0.2">
      <c r="A37" s="27" t="s">
        <v>182</v>
      </c>
      <c r="B37" s="70" t="s">
        <v>177</v>
      </c>
      <c r="C37" s="69" t="s">
        <v>212</v>
      </c>
      <c r="D37" s="69" t="s">
        <v>213</v>
      </c>
      <c r="E37" s="69" t="s">
        <v>214</v>
      </c>
      <c r="F37" s="26"/>
    </row>
    <row r="38" spans="1:8" x14ac:dyDescent="0.2">
      <c r="A38" s="27"/>
      <c r="B38" s="42" t="s">
        <v>178</v>
      </c>
      <c r="C38" s="30" t="s">
        <v>206</v>
      </c>
      <c r="D38" s="30" t="s">
        <v>207</v>
      </c>
      <c r="E38" s="30" t="s">
        <v>208</v>
      </c>
      <c r="F38" s="26"/>
    </row>
    <row r="39" spans="1:8" x14ac:dyDescent="0.2">
      <c r="A39" s="27"/>
      <c r="B39" s="27"/>
      <c r="C39" s="32"/>
      <c r="D39" s="32"/>
      <c r="E39" s="32"/>
      <c r="F39" s="26"/>
    </row>
    <row r="40" spans="1:8" ht="25.5" x14ac:dyDescent="0.2">
      <c r="A40" s="27" t="s">
        <v>181</v>
      </c>
      <c r="B40" s="70" t="s">
        <v>179</v>
      </c>
      <c r="C40" s="69" t="s">
        <v>215</v>
      </c>
      <c r="D40" s="69" t="s">
        <v>216</v>
      </c>
      <c r="E40" s="69" t="s">
        <v>217</v>
      </c>
      <c r="F40" s="26"/>
    </row>
    <row r="41" spans="1:8" x14ac:dyDescent="0.2">
      <c r="A41" s="27"/>
      <c r="B41" s="42" t="s">
        <v>180</v>
      </c>
      <c r="C41" s="30" t="s">
        <v>206</v>
      </c>
      <c r="D41" s="30" t="s">
        <v>207</v>
      </c>
      <c r="E41" s="30" t="s">
        <v>208</v>
      </c>
      <c r="F41" s="26"/>
    </row>
    <row r="42" spans="1:8" x14ac:dyDescent="0.2">
      <c r="A42" s="27"/>
      <c r="B42" s="27"/>
      <c r="C42" s="32"/>
      <c r="D42" s="32"/>
      <c r="E42" s="32"/>
      <c r="F42" s="26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1006</Benutzerdefinierte_x0020_ID>
    <Titel_RM xmlns="9d1f6504-c754-4527-a358-047ce8521f96">Bilantscha da migraziun da la populaziun permanenta, vischnancas, 2024</Titel_RM>
    <Titel_DE xmlns="9d1f6504-c754-4527-a358-047ce8521f96">Wanderungsbilanz der ständigen Wohnbevölkerung, Gemeinden, 2024</Titel_DE>
    <PublishingExpirationDate xmlns="http://schemas.microsoft.com/sharepoint/v3" xsi:nil="true"/>
    <Kategorie xmlns="9d1f6504-c754-4527-a358-047ce8521f96">Bevölkerungsbewegung</Kategorie>
    <PublishingStartDate xmlns="http://schemas.microsoft.com/sharepoint/v3" xsi:nil="true"/>
    <Titel_IT xmlns="9d1f6504-c754-4527-a358-047ce8521f96">Bilancio migratorio della popolazione residente permanente, comuni, 2024</Titel_IT>
  </documentManagement>
</p:properties>
</file>

<file path=customXml/itemProps1.xml><?xml version="1.0" encoding="utf-8"?>
<ds:datastoreItem xmlns:ds="http://schemas.openxmlformats.org/officeDocument/2006/customXml" ds:itemID="{D0CEEC69-41C9-489C-860B-97D2F843FA3F}"/>
</file>

<file path=customXml/itemProps2.xml><?xml version="1.0" encoding="utf-8"?>
<ds:datastoreItem xmlns:ds="http://schemas.openxmlformats.org/officeDocument/2006/customXml" ds:itemID="{E0122C0E-BCBC-4083-B211-CEE8FF6C9E67}"/>
</file>

<file path=customXml/itemProps3.xml><?xml version="1.0" encoding="utf-8"?>
<ds:datastoreItem xmlns:ds="http://schemas.openxmlformats.org/officeDocument/2006/customXml" ds:itemID="{D6AC9E7D-180E-4230-B025-E1039AB4D2C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Total</vt:lpstr>
      <vt:lpstr>Schweizer</vt:lpstr>
      <vt:lpstr>Ausländer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Wanderungsbilanz der ständigen Wohnbevölkerung</dc:title>
  <dc:creator>Luzius.Stricker@awt.gr.ch</dc:creator>
  <cp:lastModifiedBy>Monstein Urs (AWT GR)</cp:lastModifiedBy>
  <dcterms:created xsi:type="dcterms:W3CDTF">2016-08-08T08:05:48Z</dcterms:created>
  <dcterms:modified xsi:type="dcterms:W3CDTF">2025-08-07T10:05:33Z</dcterms:modified>
  <cp:category>STATPOP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2025-07-25T05:37:31Z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7cdb3449-126a-4627-ba8c-78afd800fa7f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0x01010095A83D2D9087C0499BBDDADFE9564913</vt:lpwstr>
  </property>
</Properties>
</file>